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ЭтаКнига"/>
  <xr:revisionPtr revIDLastSave="0" documentId="13_ncr:1_{19078403-BD01-46DE-867D-B41104BFC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Лист1!$A$43:$WVR$492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C492" i="1"/>
  <c r="E492" i="1" s="1"/>
  <c r="C491" i="1"/>
  <c r="E491" i="1" s="1"/>
  <c r="C490" i="1"/>
  <c r="E490" i="1" s="1"/>
  <c r="C488" i="1"/>
  <c r="E488" i="1" s="1"/>
  <c r="I488" i="1" s="1"/>
  <c r="C487" i="1"/>
  <c r="E487" i="1" s="1"/>
  <c r="C486" i="1"/>
  <c r="E486" i="1" s="1"/>
  <c r="C485" i="1"/>
  <c r="E485" i="1" s="1"/>
  <c r="C484" i="1"/>
  <c r="E484" i="1" s="1"/>
  <c r="C483" i="1"/>
  <c r="E483" i="1" s="1"/>
  <c r="C482" i="1"/>
  <c r="E482" i="1" s="1"/>
  <c r="G482" i="1" s="1"/>
  <c r="C480" i="1"/>
  <c r="E480" i="1" s="1"/>
  <c r="I480" i="1" s="1"/>
  <c r="J480" i="1" s="1"/>
  <c r="C479" i="1"/>
  <c r="E479" i="1" s="1"/>
  <c r="G479" i="1" s="1"/>
  <c r="C478" i="1"/>
  <c r="E478" i="1" s="1"/>
  <c r="G478" i="1" s="1"/>
  <c r="C477" i="1"/>
  <c r="E477" i="1" s="1"/>
  <c r="C476" i="1"/>
  <c r="E476" i="1" s="1"/>
  <c r="C475" i="1"/>
  <c r="E475" i="1" s="1"/>
  <c r="C474" i="1"/>
  <c r="E474" i="1" s="1"/>
  <c r="C471" i="1"/>
  <c r="E471" i="1" s="1"/>
  <c r="G471" i="1" s="1"/>
  <c r="C470" i="1"/>
  <c r="E470" i="1" s="1"/>
  <c r="G470" i="1" s="1"/>
  <c r="C469" i="1"/>
  <c r="E469" i="1" s="1"/>
  <c r="C468" i="1"/>
  <c r="E468" i="1" s="1"/>
  <c r="C467" i="1"/>
  <c r="E467" i="1" s="1"/>
  <c r="C466" i="1"/>
  <c r="E466" i="1" s="1"/>
  <c r="C465" i="1"/>
  <c r="E465" i="1" s="1"/>
  <c r="G465" i="1" s="1"/>
  <c r="C464" i="1"/>
  <c r="E464" i="1" s="1"/>
  <c r="I464" i="1" s="1"/>
  <c r="C463" i="1"/>
  <c r="E463" i="1" s="1"/>
  <c r="C462" i="1"/>
  <c r="E462" i="1" s="1"/>
  <c r="C461" i="1"/>
  <c r="E461" i="1" s="1"/>
  <c r="C460" i="1"/>
  <c r="E460" i="1" s="1"/>
  <c r="C459" i="1"/>
  <c r="E459" i="1" s="1"/>
  <c r="C458" i="1"/>
  <c r="E458" i="1" s="1"/>
  <c r="G458" i="1" s="1"/>
  <c r="C457" i="1"/>
  <c r="E457" i="1" s="1"/>
  <c r="C456" i="1"/>
  <c r="E456" i="1" s="1"/>
  <c r="C455" i="1"/>
  <c r="E455" i="1" s="1"/>
  <c r="C454" i="1"/>
  <c r="E454" i="1" s="1"/>
  <c r="C453" i="1"/>
  <c r="E453" i="1" s="1"/>
  <c r="C451" i="1"/>
  <c r="E451" i="1" s="1"/>
  <c r="C450" i="1"/>
  <c r="E450" i="1" s="1"/>
  <c r="G450" i="1" s="1"/>
  <c r="C449" i="1"/>
  <c r="E449" i="1" s="1"/>
  <c r="G449" i="1" s="1"/>
  <c r="C448" i="1"/>
  <c r="E448" i="1" s="1"/>
  <c r="G448" i="1" s="1"/>
  <c r="C447" i="1"/>
  <c r="E447" i="1" s="1"/>
  <c r="C446" i="1"/>
  <c r="E446" i="1" s="1"/>
  <c r="G446" i="1" s="1"/>
  <c r="C445" i="1"/>
  <c r="E445" i="1" s="1"/>
  <c r="C444" i="1"/>
  <c r="E444" i="1" s="1"/>
  <c r="C443" i="1"/>
  <c r="E443" i="1" s="1"/>
  <c r="C442" i="1"/>
  <c r="E442" i="1" s="1"/>
  <c r="G442" i="1" s="1"/>
  <c r="C441" i="1"/>
  <c r="E441" i="1" s="1"/>
  <c r="G441" i="1" s="1"/>
  <c r="C440" i="1"/>
  <c r="E440" i="1" s="1"/>
  <c r="G440" i="1" s="1"/>
  <c r="C439" i="1"/>
  <c r="E439" i="1" s="1"/>
  <c r="C438" i="1"/>
  <c r="E438" i="1" s="1"/>
  <c r="G438" i="1" s="1"/>
  <c r="C437" i="1"/>
  <c r="E437" i="1" s="1"/>
  <c r="G437" i="1" s="1"/>
  <c r="C436" i="1"/>
  <c r="E436" i="1" s="1"/>
  <c r="C435" i="1"/>
  <c r="E435" i="1" s="1"/>
  <c r="G435" i="1" s="1"/>
  <c r="C434" i="1"/>
  <c r="E434" i="1" s="1"/>
  <c r="G434" i="1" s="1"/>
  <c r="C433" i="1"/>
  <c r="E433" i="1" s="1"/>
  <c r="G433" i="1" s="1"/>
  <c r="C432" i="1"/>
  <c r="E432" i="1" s="1"/>
  <c r="G432" i="1" s="1"/>
  <c r="C431" i="1"/>
  <c r="E431" i="1" s="1"/>
  <c r="G431" i="1" s="1"/>
  <c r="C430" i="1"/>
  <c r="E430" i="1" s="1"/>
  <c r="G430" i="1" s="1"/>
  <c r="C429" i="1"/>
  <c r="E429" i="1" s="1"/>
  <c r="G429" i="1" s="1"/>
  <c r="J427" i="1"/>
  <c r="C427" i="1"/>
  <c r="E427" i="1" s="1"/>
  <c r="J426" i="1"/>
  <c r="C426" i="1"/>
  <c r="E426" i="1" s="1"/>
  <c r="G426" i="1" s="1"/>
  <c r="C425" i="1"/>
  <c r="E425" i="1" s="1"/>
  <c r="C424" i="1"/>
  <c r="E424" i="1" s="1"/>
  <c r="C423" i="1"/>
  <c r="E423" i="1" s="1"/>
  <c r="G423" i="1" s="1"/>
  <c r="C422" i="1"/>
  <c r="E422" i="1" s="1"/>
  <c r="G422" i="1" s="1"/>
  <c r="C421" i="1"/>
  <c r="E421" i="1" s="1"/>
  <c r="G421" i="1" s="1"/>
  <c r="C420" i="1"/>
  <c r="E420" i="1" s="1"/>
  <c r="G420" i="1" s="1"/>
  <c r="C419" i="1"/>
  <c r="E419" i="1" s="1"/>
  <c r="G419" i="1" s="1"/>
  <c r="C418" i="1"/>
  <c r="E418" i="1" s="1"/>
  <c r="C417" i="1"/>
  <c r="E417" i="1" s="1"/>
  <c r="G417" i="1" s="1"/>
  <c r="C416" i="1"/>
  <c r="E416" i="1" s="1"/>
  <c r="G416" i="1" s="1"/>
  <c r="C415" i="1"/>
  <c r="E415" i="1" s="1"/>
  <c r="C414" i="1"/>
  <c r="E414" i="1" s="1"/>
  <c r="I414" i="1" s="1"/>
  <c r="C413" i="1"/>
  <c r="E413" i="1" s="1"/>
  <c r="I413" i="1" s="1"/>
  <c r="C412" i="1"/>
  <c r="E412" i="1" s="1"/>
  <c r="G412" i="1" s="1"/>
  <c r="C410" i="1"/>
  <c r="E410" i="1" s="1"/>
  <c r="C409" i="1"/>
  <c r="E409" i="1" s="1"/>
  <c r="C408" i="1"/>
  <c r="E408" i="1" s="1"/>
  <c r="G408" i="1" s="1"/>
  <c r="C407" i="1"/>
  <c r="E407" i="1" s="1"/>
  <c r="C406" i="1"/>
  <c r="E406" i="1" s="1"/>
  <c r="C405" i="1"/>
  <c r="E405" i="1" s="1"/>
  <c r="G405" i="1" s="1"/>
  <c r="C404" i="1"/>
  <c r="E404" i="1" s="1"/>
  <c r="C403" i="1"/>
  <c r="E403" i="1" s="1"/>
  <c r="C401" i="1"/>
  <c r="E401" i="1" s="1"/>
  <c r="G401" i="1" s="1"/>
  <c r="C400" i="1"/>
  <c r="E400" i="1" s="1"/>
  <c r="C399" i="1"/>
  <c r="E399" i="1" s="1"/>
  <c r="C398" i="1"/>
  <c r="E398" i="1" s="1"/>
  <c r="C397" i="1"/>
  <c r="E397" i="1" s="1"/>
  <c r="C396" i="1"/>
  <c r="E396" i="1" s="1"/>
  <c r="I396" i="1" s="1"/>
  <c r="J396" i="1" s="1"/>
  <c r="C395" i="1"/>
  <c r="E395" i="1" s="1"/>
  <c r="C394" i="1"/>
  <c r="E394" i="1" s="1"/>
  <c r="C393" i="1"/>
  <c r="E393" i="1" s="1"/>
  <c r="C392" i="1"/>
  <c r="E392" i="1" s="1"/>
  <c r="C391" i="1"/>
  <c r="E391" i="1" s="1"/>
  <c r="G391" i="1" s="1"/>
  <c r="C390" i="1"/>
  <c r="E390" i="1" s="1"/>
  <c r="I390" i="1" s="1"/>
  <c r="J390" i="1" s="1"/>
  <c r="C389" i="1"/>
  <c r="E389" i="1" s="1"/>
  <c r="C388" i="1"/>
  <c r="E388" i="1" s="1"/>
  <c r="C386" i="1"/>
  <c r="E386" i="1" s="1"/>
  <c r="C385" i="1"/>
  <c r="E385" i="1" s="1"/>
  <c r="C384" i="1"/>
  <c r="E384" i="1" s="1"/>
  <c r="C383" i="1"/>
  <c r="E383" i="1" s="1"/>
  <c r="C382" i="1"/>
  <c r="E382" i="1" s="1"/>
  <c r="C381" i="1"/>
  <c r="E381" i="1" s="1"/>
  <c r="C380" i="1"/>
  <c r="E380" i="1" s="1"/>
  <c r="C379" i="1"/>
  <c r="E379" i="1" s="1"/>
  <c r="C378" i="1"/>
  <c r="E378" i="1" s="1"/>
  <c r="C377" i="1"/>
  <c r="E377" i="1" s="1"/>
  <c r="C376" i="1"/>
  <c r="E376" i="1" s="1"/>
  <c r="C375" i="1"/>
  <c r="E375" i="1" s="1"/>
  <c r="C374" i="1"/>
  <c r="E374" i="1" s="1"/>
  <c r="C373" i="1"/>
  <c r="E373" i="1" s="1"/>
  <c r="C372" i="1"/>
  <c r="E372" i="1" s="1"/>
  <c r="C371" i="1"/>
  <c r="E371" i="1" s="1"/>
  <c r="C370" i="1"/>
  <c r="E370" i="1" s="1"/>
  <c r="C369" i="1"/>
  <c r="E369" i="1" s="1"/>
  <c r="C368" i="1"/>
  <c r="E368" i="1" s="1"/>
  <c r="C367" i="1"/>
  <c r="E367" i="1" s="1"/>
  <c r="G367" i="1" s="1"/>
  <c r="C366" i="1"/>
  <c r="E366" i="1" s="1"/>
  <c r="I366" i="1" s="1"/>
  <c r="C365" i="1"/>
  <c r="E365" i="1" s="1"/>
  <c r="C364" i="1"/>
  <c r="E364" i="1" s="1"/>
  <c r="C363" i="1"/>
  <c r="E363" i="1" s="1"/>
  <c r="I363" i="1" s="1"/>
  <c r="J363" i="1" s="1"/>
  <c r="C362" i="1"/>
  <c r="E362" i="1" s="1"/>
  <c r="C361" i="1"/>
  <c r="E361" i="1" s="1"/>
  <c r="I361" i="1" s="1"/>
  <c r="J361" i="1" s="1"/>
  <c r="C360" i="1"/>
  <c r="E360" i="1" s="1"/>
  <c r="C359" i="1"/>
  <c r="E359" i="1" s="1"/>
  <c r="I359" i="1" s="1"/>
  <c r="J359" i="1" s="1"/>
  <c r="C358" i="1"/>
  <c r="E358" i="1" s="1"/>
  <c r="C357" i="1"/>
  <c r="E357" i="1" s="1"/>
  <c r="C356" i="1"/>
  <c r="E356" i="1" s="1"/>
  <c r="C355" i="1"/>
  <c r="E355" i="1" s="1"/>
  <c r="C354" i="1"/>
  <c r="E354" i="1" s="1"/>
  <c r="I354" i="1" s="1"/>
  <c r="J354" i="1" s="1"/>
  <c r="C353" i="1"/>
  <c r="E353" i="1" s="1"/>
  <c r="C352" i="1"/>
  <c r="E352" i="1" s="1"/>
  <c r="C351" i="1"/>
  <c r="E351" i="1" s="1"/>
  <c r="C350" i="1"/>
  <c r="E350" i="1" s="1"/>
  <c r="C349" i="1"/>
  <c r="E349" i="1" s="1"/>
  <c r="G349" i="1" s="1"/>
  <c r="C348" i="1"/>
  <c r="E348" i="1" s="1"/>
  <c r="I348" i="1" s="1"/>
  <c r="J348" i="1" s="1"/>
  <c r="C347" i="1"/>
  <c r="E347" i="1" s="1"/>
  <c r="C346" i="1"/>
  <c r="E346" i="1" s="1"/>
  <c r="C345" i="1"/>
  <c r="E345" i="1" s="1"/>
  <c r="I345" i="1" s="1"/>
  <c r="C344" i="1"/>
  <c r="E344" i="1" s="1"/>
  <c r="I344" i="1" s="1"/>
  <c r="J344" i="1" s="1"/>
  <c r="C343" i="1"/>
  <c r="E343" i="1" s="1"/>
  <c r="C342" i="1"/>
  <c r="E342" i="1" s="1"/>
  <c r="C341" i="1"/>
  <c r="E341" i="1" s="1"/>
  <c r="C340" i="1"/>
  <c r="E340" i="1" s="1"/>
  <c r="C339" i="1"/>
  <c r="E339" i="1" s="1"/>
  <c r="I339" i="1" s="1"/>
  <c r="J339" i="1" s="1"/>
  <c r="C338" i="1"/>
  <c r="E338" i="1" s="1"/>
  <c r="I338" i="1" s="1"/>
  <c r="J338" i="1" s="1"/>
  <c r="C337" i="1"/>
  <c r="E337" i="1" s="1"/>
  <c r="C336" i="1"/>
  <c r="E336" i="1" s="1"/>
  <c r="C335" i="1"/>
  <c r="E335" i="1" s="1"/>
  <c r="C334" i="1"/>
  <c r="E334" i="1" s="1"/>
  <c r="I334" i="1" s="1"/>
  <c r="J334" i="1" s="1"/>
  <c r="C333" i="1"/>
  <c r="E333" i="1" s="1"/>
  <c r="C332" i="1"/>
  <c r="E332" i="1" s="1"/>
  <c r="I332" i="1" s="1"/>
  <c r="J332" i="1" s="1"/>
  <c r="C331" i="1"/>
  <c r="E331" i="1" s="1"/>
  <c r="C330" i="1"/>
  <c r="E330" i="1" s="1"/>
  <c r="C329" i="1"/>
  <c r="E329" i="1" s="1"/>
  <c r="E328" i="1"/>
  <c r="C328" i="1"/>
  <c r="C327" i="1"/>
  <c r="E327" i="1" s="1"/>
  <c r="C326" i="1"/>
  <c r="E326" i="1" s="1"/>
  <c r="C324" i="1"/>
  <c r="E324" i="1" s="1"/>
  <c r="C323" i="1"/>
  <c r="E323" i="1" s="1"/>
  <c r="C322" i="1"/>
  <c r="E322" i="1" s="1"/>
  <c r="C321" i="1"/>
  <c r="E321" i="1" s="1"/>
  <c r="C320" i="1"/>
  <c r="E320" i="1" s="1"/>
  <c r="C319" i="1"/>
  <c r="E319" i="1" s="1"/>
  <c r="I319" i="1" s="1"/>
  <c r="J319" i="1" s="1"/>
  <c r="C318" i="1"/>
  <c r="E318" i="1" s="1"/>
  <c r="C317" i="1"/>
  <c r="E317" i="1" s="1"/>
  <c r="C316" i="1"/>
  <c r="E316" i="1" s="1"/>
  <c r="I316" i="1" s="1"/>
  <c r="J316" i="1" s="1"/>
  <c r="C315" i="1"/>
  <c r="E315" i="1" s="1"/>
  <c r="C314" i="1"/>
  <c r="E314" i="1" s="1"/>
  <c r="E299" i="1"/>
  <c r="I299" i="1" s="1"/>
  <c r="J299" i="1" s="1"/>
  <c r="C299" i="1"/>
  <c r="C297" i="1"/>
  <c r="E297" i="1" s="1"/>
  <c r="C295" i="1"/>
  <c r="C296" i="1" s="1"/>
  <c r="C294" i="1"/>
  <c r="E294" i="1" s="1"/>
  <c r="I294" i="1" s="1"/>
  <c r="J294" i="1" s="1"/>
  <c r="C293" i="1"/>
  <c r="E293" i="1" s="1"/>
  <c r="C292" i="1"/>
  <c r="E292" i="1" s="1"/>
  <c r="C287" i="1"/>
  <c r="C288" i="1" s="1"/>
  <c r="C289" i="1" s="1"/>
  <c r="C290" i="1" s="1"/>
  <c r="C291" i="1" s="1"/>
  <c r="E291" i="1" s="1"/>
  <c r="C286" i="1"/>
  <c r="E286" i="1" s="1"/>
  <c r="C285" i="1"/>
  <c r="E285" i="1" s="1"/>
  <c r="C284" i="1"/>
  <c r="E284" i="1" s="1"/>
  <c r="C274" i="1"/>
  <c r="C275" i="1" s="1"/>
  <c r="C276" i="1" s="1"/>
  <c r="C273" i="1"/>
  <c r="E273" i="1" s="1"/>
  <c r="J271" i="1"/>
  <c r="C271" i="1"/>
  <c r="E271" i="1" s="1"/>
  <c r="I271" i="1" s="1"/>
  <c r="J270" i="1"/>
  <c r="C270" i="1"/>
  <c r="E270" i="1" s="1"/>
  <c r="I270" i="1" s="1"/>
  <c r="C269" i="1"/>
  <c r="E269" i="1" s="1"/>
  <c r="I269" i="1" s="1"/>
  <c r="C268" i="1"/>
  <c r="E268" i="1" s="1"/>
  <c r="I268" i="1" s="1"/>
  <c r="C267" i="1"/>
  <c r="E267" i="1" s="1"/>
  <c r="I267" i="1" s="1"/>
  <c r="C266" i="1"/>
  <c r="E266" i="1" s="1"/>
  <c r="I266" i="1" s="1"/>
  <c r="C265" i="1"/>
  <c r="E265" i="1" s="1"/>
  <c r="I265" i="1" s="1"/>
  <c r="C264" i="1"/>
  <c r="E264" i="1" s="1"/>
  <c r="I264" i="1" s="1"/>
  <c r="J264" i="1" s="1"/>
  <c r="C263" i="1"/>
  <c r="E263" i="1" s="1"/>
  <c r="C262" i="1"/>
  <c r="E262" i="1" s="1"/>
  <c r="G262" i="1" s="1"/>
  <c r="C261" i="1"/>
  <c r="E261" i="1" s="1"/>
  <c r="C260" i="1"/>
  <c r="E260" i="1" s="1"/>
  <c r="C259" i="1"/>
  <c r="E259" i="1" s="1"/>
  <c r="G259" i="1" s="1"/>
  <c r="C258" i="1"/>
  <c r="E258" i="1" s="1"/>
  <c r="C257" i="1"/>
  <c r="E257" i="1" s="1"/>
  <c r="C256" i="1"/>
  <c r="E256" i="1" s="1"/>
  <c r="G256" i="1" s="1"/>
  <c r="C255" i="1"/>
  <c r="E255" i="1" s="1"/>
  <c r="I255" i="1" s="1"/>
  <c r="J255" i="1" s="1"/>
  <c r="C254" i="1"/>
  <c r="E254" i="1" s="1"/>
  <c r="C253" i="1"/>
  <c r="E253" i="1" s="1"/>
  <c r="I253" i="1" s="1"/>
  <c r="J253" i="1" s="1"/>
  <c r="C252" i="1"/>
  <c r="E252" i="1" s="1"/>
  <c r="C251" i="1"/>
  <c r="E251" i="1" s="1"/>
  <c r="C250" i="1"/>
  <c r="E250" i="1" s="1"/>
  <c r="C249" i="1"/>
  <c r="E249" i="1" s="1"/>
  <c r="C248" i="1"/>
  <c r="E248" i="1" s="1"/>
  <c r="C247" i="1"/>
  <c r="E247" i="1" s="1"/>
  <c r="C246" i="1"/>
  <c r="E246" i="1" s="1"/>
  <c r="C245" i="1"/>
  <c r="E245" i="1" s="1"/>
  <c r="C244" i="1"/>
  <c r="E244" i="1" s="1"/>
  <c r="C243" i="1"/>
  <c r="E243" i="1" s="1"/>
  <c r="C242" i="1"/>
  <c r="E242" i="1" s="1"/>
  <c r="C241" i="1"/>
  <c r="E241" i="1" s="1"/>
  <c r="C240" i="1"/>
  <c r="E240" i="1" s="1"/>
  <c r="C239" i="1"/>
  <c r="E239" i="1" s="1"/>
  <c r="C238" i="1"/>
  <c r="E238" i="1" s="1"/>
  <c r="C237" i="1"/>
  <c r="E237" i="1" s="1"/>
  <c r="C236" i="1"/>
  <c r="E236" i="1" s="1"/>
  <c r="C235" i="1"/>
  <c r="E235" i="1" s="1"/>
  <c r="I235" i="1" s="1"/>
  <c r="C234" i="1"/>
  <c r="E234" i="1" s="1"/>
  <c r="I234" i="1" s="1"/>
  <c r="C233" i="1"/>
  <c r="E233" i="1" s="1"/>
  <c r="I233" i="1" s="1"/>
  <c r="C232" i="1"/>
  <c r="E232" i="1" s="1"/>
  <c r="I232" i="1" s="1"/>
  <c r="C231" i="1"/>
  <c r="E231" i="1" s="1"/>
  <c r="C230" i="1"/>
  <c r="E230" i="1" s="1"/>
  <c r="C229" i="1"/>
  <c r="E229" i="1" s="1"/>
  <c r="C228" i="1"/>
  <c r="E228" i="1" s="1"/>
  <c r="C227" i="1"/>
  <c r="E227" i="1" s="1"/>
  <c r="C226" i="1"/>
  <c r="E226" i="1" s="1"/>
  <c r="C225" i="1"/>
  <c r="E225" i="1" s="1"/>
  <c r="C224" i="1"/>
  <c r="E224" i="1" s="1"/>
  <c r="C223" i="1"/>
  <c r="E223" i="1" s="1"/>
  <c r="C222" i="1"/>
  <c r="E222" i="1" s="1"/>
  <c r="C221" i="1"/>
  <c r="E221" i="1" s="1"/>
  <c r="A221" i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3" i="1" s="1"/>
  <c r="A404" i="1" s="1"/>
  <c r="A405" i="1" s="1"/>
  <c r="A406" i="1" s="1"/>
  <c r="A407" i="1" s="1"/>
  <c r="A408" i="1" s="1"/>
  <c r="A409" i="1" s="1"/>
  <c r="A410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4" i="1" s="1"/>
  <c r="A475" i="1" s="1"/>
  <c r="A476" i="1" s="1"/>
  <c r="A477" i="1" s="1"/>
  <c r="A478" i="1" s="1"/>
  <c r="A479" i="1" s="1"/>
  <c r="A480" i="1" s="1"/>
  <c r="A482" i="1" s="1"/>
  <c r="J219" i="1"/>
  <c r="C219" i="1"/>
  <c r="E219" i="1" s="1"/>
  <c r="J218" i="1"/>
  <c r="C218" i="1"/>
  <c r="E218" i="1" s="1"/>
  <c r="J217" i="1"/>
  <c r="C217" i="1"/>
  <c r="E217" i="1" s="1"/>
  <c r="I217" i="1" s="1"/>
  <c r="J216" i="1"/>
  <c r="C216" i="1"/>
  <c r="E216" i="1" s="1"/>
  <c r="J215" i="1"/>
  <c r="C215" i="1"/>
  <c r="E215" i="1" s="1"/>
  <c r="I215" i="1" s="1"/>
  <c r="J214" i="1"/>
  <c r="C214" i="1"/>
  <c r="E214" i="1" s="1"/>
  <c r="J213" i="1"/>
  <c r="C213" i="1"/>
  <c r="E213" i="1" s="1"/>
  <c r="J212" i="1"/>
  <c r="C212" i="1"/>
  <c r="E212" i="1" s="1"/>
  <c r="J211" i="1"/>
  <c r="C211" i="1"/>
  <c r="E211" i="1" s="1"/>
  <c r="I211" i="1" s="1"/>
  <c r="J210" i="1"/>
  <c r="E210" i="1"/>
  <c r="G210" i="1" s="1"/>
  <c r="C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C192" i="1"/>
  <c r="E192" i="1" s="1"/>
  <c r="I192" i="1" s="1"/>
  <c r="C190" i="1"/>
  <c r="E190" i="1" s="1"/>
  <c r="C189" i="1"/>
  <c r="E189" i="1" s="1"/>
  <c r="G189" i="1" s="1"/>
  <c r="C188" i="1"/>
  <c r="E188" i="1" s="1"/>
  <c r="I188" i="1" s="1"/>
  <c r="E187" i="1"/>
  <c r="I187" i="1" s="1"/>
  <c r="C187" i="1"/>
  <c r="C186" i="1"/>
  <c r="E186" i="1" s="1"/>
  <c r="C185" i="1"/>
  <c r="E185" i="1" s="1"/>
  <c r="I185" i="1" s="1"/>
  <c r="C184" i="1"/>
  <c r="E184" i="1" s="1"/>
  <c r="I184" i="1" s="1"/>
  <c r="J184" i="1" s="1"/>
  <c r="C183" i="1"/>
  <c r="E183" i="1" s="1"/>
  <c r="I183" i="1" s="1"/>
  <c r="J183" i="1" s="1"/>
  <c r="C182" i="1"/>
  <c r="E182" i="1" s="1"/>
  <c r="I182" i="1" s="1"/>
  <c r="J182" i="1" s="1"/>
  <c r="C181" i="1"/>
  <c r="E181" i="1" s="1"/>
  <c r="I181" i="1" s="1"/>
  <c r="J181" i="1" s="1"/>
  <c r="C180" i="1"/>
  <c r="E180" i="1" s="1"/>
  <c r="I180" i="1" s="1"/>
  <c r="J180" i="1" s="1"/>
  <c r="C179" i="1"/>
  <c r="E179" i="1" s="1"/>
  <c r="C178" i="1"/>
  <c r="E178" i="1" s="1"/>
  <c r="I178" i="1" s="1"/>
  <c r="J178" i="1" s="1"/>
  <c r="J176" i="1"/>
  <c r="C176" i="1"/>
  <c r="E176" i="1" s="1"/>
  <c r="I176" i="1" s="1"/>
  <c r="J175" i="1"/>
  <c r="C175" i="1"/>
  <c r="E175" i="1" s="1"/>
  <c r="I175" i="1" s="1"/>
  <c r="J174" i="1"/>
  <c r="C174" i="1"/>
  <c r="E174" i="1" s="1"/>
  <c r="I174" i="1" s="1"/>
  <c r="J173" i="1"/>
  <c r="C173" i="1"/>
  <c r="E173" i="1" s="1"/>
  <c r="I173" i="1" s="1"/>
  <c r="J172" i="1"/>
  <c r="C172" i="1"/>
  <c r="E172" i="1" s="1"/>
  <c r="I172" i="1" s="1"/>
  <c r="J171" i="1"/>
  <c r="C171" i="1"/>
  <c r="E171" i="1" s="1"/>
  <c r="I171" i="1" s="1"/>
  <c r="J170" i="1"/>
  <c r="C170" i="1"/>
  <c r="E170" i="1" s="1"/>
  <c r="I170" i="1" s="1"/>
  <c r="J169" i="1"/>
  <c r="C169" i="1"/>
  <c r="E169" i="1" s="1"/>
  <c r="I169" i="1" s="1"/>
  <c r="J168" i="1"/>
  <c r="C168" i="1"/>
  <c r="E168" i="1" s="1"/>
  <c r="I168" i="1" s="1"/>
  <c r="J167" i="1"/>
  <c r="C167" i="1"/>
  <c r="E167" i="1" s="1"/>
  <c r="I167" i="1" s="1"/>
  <c r="C166" i="1"/>
  <c r="E166" i="1" s="1"/>
  <c r="I166" i="1" s="1"/>
  <c r="C165" i="1"/>
  <c r="E165" i="1" s="1"/>
  <c r="I165" i="1" s="1"/>
  <c r="C164" i="1"/>
  <c r="E164" i="1" s="1"/>
  <c r="I164" i="1" s="1"/>
  <c r="C163" i="1"/>
  <c r="E163" i="1" s="1"/>
  <c r="I163" i="1" s="1"/>
  <c r="C162" i="1"/>
  <c r="E162" i="1" s="1"/>
  <c r="I162" i="1" s="1"/>
  <c r="C161" i="1"/>
  <c r="E161" i="1" s="1"/>
  <c r="I161" i="1" s="1"/>
  <c r="C160" i="1"/>
  <c r="E160" i="1" s="1"/>
  <c r="I160" i="1" s="1"/>
  <c r="C159" i="1"/>
  <c r="E159" i="1" s="1"/>
  <c r="I159" i="1" s="1"/>
  <c r="C158" i="1"/>
  <c r="E158" i="1" s="1"/>
  <c r="I158" i="1" s="1"/>
  <c r="C157" i="1"/>
  <c r="E157" i="1" s="1"/>
  <c r="C156" i="1"/>
  <c r="E156" i="1" s="1"/>
  <c r="C155" i="1"/>
  <c r="E155" i="1" s="1"/>
  <c r="C154" i="1"/>
  <c r="E154" i="1" s="1"/>
  <c r="C153" i="1"/>
  <c r="E153" i="1" s="1"/>
  <c r="I153" i="1" s="1"/>
  <c r="J153" i="1" s="1"/>
  <c r="C152" i="1"/>
  <c r="E152" i="1" s="1"/>
  <c r="G152" i="1" s="1"/>
  <c r="C151" i="1"/>
  <c r="E151" i="1" s="1"/>
  <c r="I151" i="1" s="1"/>
  <c r="J151" i="1" s="1"/>
  <c r="C150" i="1"/>
  <c r="E150" i="1" s="1"/>
  <c r="C149" i="1"/>
  <c r="E149" i="1" s="1"/>
  <c r="C148" i="1"/>
  <c r="E148" i="1" s="1"/>
  <c r="C147" i="1"/>
  <c r="E147" i="1" s="1"/>
  <c r="I147" i="1" s="1"/>
  <c r="J147" i="1" s="1"/>
  <c r="C146" i="1"/>
  <c r="E146" i="1" s="1"/>
  <c r="C145" i="1"/>
  <c r="E145" i="1" s="1"/>
  <c r="I145" i="1" s="1"/>
  <c r="J145" i="1" s="1"/>
  <c r="E144" i="1"/>
  <c r="C144" i="1"/>
  <c r="C143" i="1"/>
  <c r="E143" i="1" s="1"/>
  <c r="C142" i="1"/>
  <c r="E142" i="1" s="1"/>
  <c r="C141" i="1"/>
  <c r="E141" i="1" s="1"/>
  <c r="C140" i="1"/>
  <c r="E140" i="1" s="1"/>
  <c r="G140" i="1" s="1"/>
  <c r="C139" i="1"/>
  <c r="E139" i="1" s="1"/>
  <c r="I139" i="1" s="1"/>
  <c r="J139" i="1" s="1"/>
  <c r="C138" i="1"/>
  <c r="E138" i="1" s="1"/>
  <c r="I138" i="1" s="1"/>
  <c r="J138" i="1" s="1"/>
  <c r="C137" i="1"/>
  <c r="E137" i="1" s="1"/>
  <c r="I137" i="1" s="1"/>
  <c r="J137" i="1" s="1"/>
  <c r="C136" i="1"/>
  <c r="E136" i="1" s="1"/>
  <c r="I136" i="1" s="1"/>
  <c r="J136" i="1" s="1"/>
  <c r="C135" i="1"/>
  <c r="E135" i="1" s="1"/>
  <c r="I135" i="1" s="1"/>
  <c r="J135" i="1" s="1"/>
  <c r="C134" i="1"/>
  <c r="E134" i="1" s="1"/>
  <c r="I134" i="1" s="1"/>
  <c r="J134" i="1" s="1"/>
  <c r="C133" i="1"/>
  <c r="E133" i="1" s="1"/>
  <c r="I133" i="1" s="1"/>
  <c r="J133" i="1" s="1"/>
  <c r="C132" i="1"/>
  <c r="E132" i="1" s="1"/>
  <c r="I132" i="1" s="1"/>
  <c r="J132" i="1" s="1"/>
  <c r="C131" i="1"/>
  <c r="E131" i="1" s="1"/>
  <c r="I131" i="1" s="1"/>
  <c r="J131" i="1" s="1"/>
  <c r="C130" i="1"/>
  <c r="E130" i="1" s="1"/>
  <c r="I130" i="1" s="1"/>
  <c r="J130" i="1" s="1"/>
  <c r="C129" i="1"/>
  <c r="E129" i="1" s="1"/>
  <c r="I129" i="1" s="1"/>
  <c r="J129" i="1" s="1"/>
  <c r="C128" i="1"/>
  <c r="E128" i="1" s="1"/>
  <c r="I128" i="1" s="1"/>
  <c r="J128" i="1" s="1"/>
  <c r="C127" i="1"/>
  <c r="E127" i="1" s="1"/>
  <c r="C126" i="1"/>
  <c r="E126" i="1" s="1"/>
  <c r="C125" i="1"/>
  <c r="E125" i="1" s="1"/>
  <c r="C124" i="1"/>
  <c r="E124" i="1" s="1"/>
  <c r="C123" i="1"/>
  <c r="E123" i="1" s="1"/>
  <c r="C122" i="1"/>
  <c r="E122" i="1" s="1"/>
  <c r="I122" i="1" s="1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I116" i="1" s="1"/>
  <c r="C115" i="1"/>
  <c r="E115" i="1" s="1"/>
  <c r="C114" i="1"/>
  <c r="E114" i="1" s="1"/>
  <c r="C113" i="1"/>
  <c r="E113" i="1" s="1"/>
  <c r="C112" i="1"/>
  <c r="E112" i="1" s="1"/>
  <c r="C111" i="1"/>
  <c r="E111" i="1" s="1"/>
  <c r="C110" i="1"/>
  <c r="E110" i="1" s="1"/>
  <c r="C109" i="1"/>
  <c r="E109" i="1" s="1"/>
  <c r="C108" i="1"/>
  <c r="E108" i="1" s="1"/>
  <c r="G108" i="1" s="1"/>
  <c r="C107" i="1"/>
  <c r="E107" i="1" s="1"/>
  <c r="G107" i="1" s="1"/>
  <c r="C106" i="1"/>
  <c r="E106" i="1" s="1"/>
  <c r="C105" i="1"/>
  <c r="E105" i="1" s="1"/>
  <c r="C104" i="1"/>
  <c r="E104" i="1" s="1"/>
  <c r="C103" i="1"/>
  <c r="E103" i="1" s="1"/>
  <c r="C102" i="1"/>
  <c r="E102" i="1" s="1"/>
  <c r="C101" i="1"/>
  <c r="E101" i="1" s="1"/>
  <c r="C100" i="1"/>
  <c r="E100" i="1" s="1"/>
  <c r="G100" i="1" s="1"/>
  <c r="C99" i="1"/>
  <c r="E99" i="1" s="1"/>
  <c r="I99" i="1" s="1"/>
  <c r="C98" i="1"/>
  <c r="E98" i="1" s="1"/>
  <c r="C97" i="1"/>
  <c r="E97" i="1" s="1"/>
  <c r="C96" i="1"/>
  <c r="E96" i="1" s="1"/>
  <c r="C95" i="1"/>
  <c r="E95" i="1" s="1"/>
  <c r="E94" i="1"/>
  <c r="C94" i="1"/>
  <c r="C93" i="1"/>
  <c r="E93" i="1" s="1"/>
  <c r="C92" i="1"/>
  <c r="E92" i="1" s="1"/>
  <c r="C91" i="1"/>
  <c r="E91" i="1" s="1"/>
  <c r="C90" i="1"/>
  <c r="E90" i="1" s="1"/>
  <c r="C89" i="1"/>
  <c r="E89" i="1" s="1"/>
  <c r="C88" i="1"/>
  <c r="E88" i="1" s="1"/>
  <c r="C87" i="1"/>
  <c r="E87" i="1" s="1"/>
  <c r="C86" i="1"/>
  <c r="E86" i="1" s="1"/>
  <c r="C85" i="1"/>
  <c r="E85" i="1" s="1"/>
  <c r="C84" i="1"/>
  <c r="E84" i="1" s="1"/>
  <c r="C83" i="1"/>
  <c r="E83" i="1" s="1"/>
  <c r="C82" i="1"/>
  <c r="E82" i="1" s="1"/>
  <c r="C81" i="1"/>
  <c r="E81" i="1" s="1"/>
  <c r="C80" i="1"/>
  <c r="E80" i="1" s="1"/>
  <c r="C79" i="1"/>
  <c r="E79" i="1" s="1"/>
  <c r="C78" i="1"/>
  <c r="E78" i="1" s="1"/>
  <c r="C77" i="1"/>
  <c r="E77" i="1" s="1"/>
  <c r="C76" i="1"/>
  <c r="E76" i="1" s="1"/>
  <c r="C75" i="1"/>
  <c r="E75" i="1" s="1"/>
  <c r="C74" i="1"/>
  <c r="E74" i="1" s="1"/>
  <c r="C73" i="1"/>
  <c r="E73" i="1" s="1"/>
  <c r="C72" i="1"/>
  <c r="E72" i="1" s="1"/>
  <c r="C71" i="1"/>
  <c r="E71" i="1" s="1"/>
  <c r="C70" i="1"/>
  <c r="E70" i="1" s="1"/>
  <c r="C69" i="1"/>
  <c r="E69" i="1" s="1"/>
  <c r="C68" i="1"/>
  <c r="E68" i="1" s="1"/>
  <c r="I68" i="1" s="1"/>
  <c r="J68" i="1" s="1"/>
  <c r="C67" i="1"/>
  <c r="E67" i="1" s="1"/>
  <c r="C66" i="1"/>
  <c r="E66" i="1" s="1"/>
  <c r="C65" i="1"/>
  <c r="E65" i="1" s="1"/>
  <c r="C64" i="1"/>
  <c r="E64" i="1" s="1"/>
  <c r="C63" i="1"/>
  <c r="E63" i="1" s="1"/>
  <c r="C62" i="1"/>
  <c r="E62" i="1" s="1"/>
  <c r="I62" i="1" s="1"/>
  <c r="J62" i="1" s="1"/>
  <c r="C61" i="1"/>
  <c r="E61" i="1" s="1"/>
  <c r="M60" i="1"/>
  <c r="C60" i="1"/>
  <c r="E60" i="1" s="1"/>
  <c r="N59" i="1"/>
  <c r="C59" i="1"/>
  <c r="E59" i="1" s="1"/>
  <c r="N58" i="1"/>
  <c r="O58" i="1" s="1"/>
  <c r="C58" i="1"/>
  <c r="E58" i="1" s="1"/>
  <c r="G58" i="1" s="1"/>
  <c r="N57" i="1"/>
  <c r="O57" i="1" s="1"/>
  <c r="C57" i="1"/>
  <c r="E57" i="1" s="1"/>
  <c r="N56" i="1"/>
  <c r="O56" i="1" s="1"/>
  <c r="C56" i="1"/>
  <c r="E56" i="1" s="1"/>
  <c r="N55" i="1"/>
  <c r="O55" i="1" s="1"/>
  <c r="C55" i="1"/>
  <c r="E55" i="1" s="1"/>
  <c r="N54" i="1"/>
  <c r="O54" i="1" s="1"/>
  <c r="C54" i="1"/>
  <c r="E54" i="1" s="1"/>
  <c r="N53" i="1"/>
  <c r="O53" i="1" s="1"/>
  <c r="C53" i="1"/>
  <c r="E53" i="1" s="1"/>
  <c r="N52" i="1"/>
  <c r="O52" i="1" s="1"/>
  <c r="C52" i="1"/>
  <c r="E52" i="1" s="1"/>
  <c r="N51" i="1"/>
  <c r="O51" i="1" s="1"/>
  <c r="C51" i="1"/>
  <c r="E51" i="1" s="1"/>
  <c r="N50" i="1"/>
  <c r="O50" i="1" s="1"/>
  <c r="C50" i="1"/>
  <c r="E50" i="1" s="1"/>
  <c r="N49" i="1"/>
  <c r="O49" i="1" s="1"/>
  <c r="C49" i="1"/>
  <c r="E49" i="1" s="1"/>
  <c r="N48" i="1"/>
  <c r="O48" i="1" s="1"/>
  <c r="C48" i="1"/>
  <c r="E48" i="1" s="1"/>
  <c r="N47" i="1"/>
  <c r="O47" i="1" s="1"/>
  <c r="C47" i="1"/>
  <c r="E47" i="1" s="1"/>
  <c r="N46" i="1"/>
  <c r="O46" i="1" s="1"/>
  <c r="C46" i="1"/>
  <c r="E46" i="1" s="1"/>
  <c r="G46" i="1" s="1"/>
  <c r="N45" i="1"/>
  <c r="O45" i="1" s="1"/>
  <c r="C45" i="1"/>
  <c r="E45" i="1" s="1"/>
  <c r="N44" i="1"/>
  <c r="O44" i="1" s="1"/>
  <c r="C44" i="1"/>
  <c r="E44" i="1" s="1"/>
  <c r="C38" i="1"/>
  <c r="E38" i="1" s="1"/>
  <c r="I38" i="1" s="1"/>
  <c r="J38" i="1" s="1"/>
  <c r="C37" i="1"/>
  <c r="E37" i="1" s="1"/>
  <c r="I37" i="1" s="1"/>
  <c r="J37" i="1" s="1"/>
  <c r="C36" i="1"/>
  <c r="E36" i="1" s="1"/>
  <c r="K36" i="1" s="1"/>
  <c r="C35" i="1"/>
  <c r="E35" i="1" s="1"/>
  <c r="I35" i="1" s="1"/>
  <c r="J35" i="1" s="1"/>
  <c r="C34" i="1"/>
  <c r="E34" i="1" s="1"/>
  <c r="I34" i="1" s="1"/>
  <c r="J34" i="1" s="1"/>
  <c r="M33" i="1"/>
  <c r="N32" i="1"/>
  <c r="O32" i="1" s="1"/>
  <c r="C32" i="1"/>
  <c r="E32" i="1" s="1"/>
  <c r="K32" i="1" s="1"/>
  <c r="N31" i="1"/>
  <c r="O31" i="1" s="1"/>
  <c r="C31" i="1"/>
  <c r="E31" i="1" s="1"/>
  <c r="K31" i="1" s="1"/>
  <c r="N30" i="1"/>
  <c r="O30" i="1" s="1"/>
  <c r="C30" i="1"/>
  <c r="E30" i="1" s="1"/>
  <c r="K30" i="1" s="1"/>
  <c r="N29" i="1"/>
  <c r="O29" i="1" s="1"/>
  <c r="J28" i="1"/>
  <c r="C28" i="1"/>
  <c r="E28" i="1" s="1"/>
  <c r="N27" i="1"/>
  <c r="O27" i="1" s="1"/>
  <c r="C27" i="1"/>
  <c r="E27" i="1" s="1"/>
  <c r="G27" i="1" s="1"/>
  <c r="N26" i="1"/>
  <c r="O26" i="1" s="1"/>
  <c r="C26" i="1"/>
  <c r="E26" i="1" s="1"/>
  <c r="N25" i="1"/>
  <c r="O25" i="1" s="1"/>
  <c r="C25" i="1"/>
  <c r="E25" i="1" s="1"/>
  <c r="N24" i="1"/>
  <c r="O24" i="1" s="1"/>
  <c r="C24" i="1"/>
  <c r="E24" i="1" s="1"/>
  <c r="N23" i="1"/>
  <c r="O23" i="1" s="1"/>
  <c r="C23" i="1"/>
  <c r="E23" i="1" s="1"/>
  <c r="N22" i="1"/>
  <c r="O22" i="1" s="1"/>
  <c r="C22" i="1"/>
  <c r="E22" i="1" s="1"/>
  <c r="N21" i="1"/>
  <c r="O21" i="1" s="1"/>
  <c r="C21" i="1"/>
  <c r="E21" i="1" s="1"/>
  <c r="N20" i="1"/>
  <c r="O20" i="1" s="1"/>
  <c r="C20" i="1"/>
  <c r="E20" i="1" s="1"/>
  <c r="N19" i="1"/>
  <c r="C19" i="1"/>
  <c r="E19" i="1" s="1"/>
  <c r="N18" i="1"/>
  <c r="O18" i="1" s="1"/>
  <c r="C18" i="1"/>
  <c r="E18" i="1" s="1"/>
  <c r="G18" i="1" s="1"/>
  <c r="N17" i="1"/>
  <c r="C17" i="1"/>
  <c r="E17" i="1" s="1"/>
  <c r="C16" i="1"/>
  <c r="E16" i="1" s="1"/>
  <c r="C15" i="1"/>
  <c r="E15" i="1" s="1"/>
  <c r="C14" i="1"/>
  <c r="E14" i="1" s="1"/>
  <c r="G14" i="1" s="1"/>
  <c r="C13" i="1"/>
  <c r="E13" i="1" s="1"/>
  <c r="C12" i="1"/>
  <c r="E12" i="1" s="1"/>
  <c r="C11" i="1"/>
  <c r="E11" i="1" s="1"/>
  <c r="C10" i="1"/>
  <c r="E10" i="1" s="1"/>
  <c r="I10" i="1" s="1"/>
  <c r="J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4" i="1" s="1"/>
  <c r="A35" i="1" s="1"/>
  <c r="A36" i="1" s="1"/>
  <c r="A37" i="1" s="1"/>
  <c r="A38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C9" i="1"/>
  <c r="E9" i="1" s="1"/>
  <c r="I478" i="1" l="1"/>
  <c r="J478" i="1" s="1"/>
  <c r="G139" i="1"/>
  <c r="G464" i="1"/>
  <c r="G133" i="1"/>
  <c r="C193" i="1"/>
  <c r="E193" i="1" s="1"/>
  <c r="I193" i="1" s="1"/>
  <c r="G180" i="1"/>
  <c r="K34" i="1"/>
  <c r="G105" i="1"/>
  <c r="I105" i="1"/>
  <c r="J105" i="1" s="1"/>
  <c r="I284" i="1"/>
  <c r="J284" i="1" s="1"/>
  <c r="G284" i="1"/>
  <c r="G261" i="1"/>
  <c r="I261" i="1"/>
  <c r="J261" i="1" s="1"/>
  <c r="G415" i="1"/>
  <c r="I415" i="1"/>
  <c r="J415" i="1" s="1"/>
  <c r="I14" i="1"/>
  <c r="J14" i="1" s="1"/>
  <c r="G184" i="1"/>
  <c r="K38" i="1"/>
  <c r="K37" i="1"/>
  <c r="N62" i="1"/>
  <c r="G192" i="1"/>
  <c r="I446" i="1"/>
  <c r="J446" i="1" s="1"/>
  <c r="K35" i="1"/>
  <c r="I140" i="1"/>
  <c r="J140" i="1" s="1"/>
  <c r="I262" i="1"/>
  <c r="J262" i="1" s="1"/>
  <c r="G334" i="1"/>
  <c r="E274" i="1"/>
  <c r="I274" i="1" s="1"/>
  <c r="J274" i="1" s="1"/>
  <c r="E290" i="1"/>
  <c r="I290" i="1" s="1"/>
  <c r="J290" i="1" s="1"/>
  <c r="G110" i="1"/>
  <c r="I110" i="1"/>
  <c r="G24" i="1"/>
  <c r="I24" i="1"/>
  <c r="J24" i="1" s="1"/>
  <c r="G55" i="1"/>
  <c r="I55" i="1"/>
  <c r="J55" i="1" s="1"/>
  <c r="G104" i="1"/>
  <c r="I104" i="1"/>
  <c r="J104" i="1" s="1"/>
  <c r="G123" i="1"/>
  <c r="I123" i="1"/>
  <c r="I292" i="1"/>
  <c r="J292" i="1" s="1"/>
  <c r="G292" i="1"/>
  <c r="I314" i="1"/>
  <c r="J314" i="1" s="1"/>
  <c r="G314" i="1"/>
  <c r="G425" i="1"/>
  <c r="I425" i="1"/>
  <c r="J425" i="1" s="1"/>
  <c r="G439" i="1"/>
  <c r="I439" i="1"/>
  <c r="J439" i="1" s="1"/>
  <c r="G444" i="1"/>
  <c r="I444" i="1"/>
  <c r="J444" i="1" s="1"/>
  <c r="I463" i="1"/>
  <c r="G463" i="1"/>
  <c r="G31" i="1"/>
  <c r="I31" i="1"/>
  <c r="J31" i="1" s="1"/>
  <c r="G49" i="1"/>
  <c r="I49" i="1"/>
  <c r="J49" i="1" s="1"/>
  <c r="G52" i="1"/>
  <c r="I52" i="1"/>
  <c r="J52" i="1" s="1"/>
  <c r="G109" i="1"/>
  <c r="I109" i="1"/>
  <c r="J109" i="1" s="1"/>
  <c r="G117" i="1"/>
  <c r="I117" i="1"/>
  <c r="G124" i="1"/>
  <c r="I124" i="1"/>
  <c r="I293" i="1"/>
  <c r="J293" i="1" s="1"/>
  <c r="G293" i="1"/>
  <c r="I315" i="1"/>
  <c r="J315" i="1" s="1"/>
  <c r="G315" i="1"/>
  <c r="G365" i="1"/>
  <c r="I365" i="1"/>
  <c r="G445" i="1"/>
  <c r="I445" i="1"/>
  <c r="J445" i="1" s="1"/>
  <c r="I477" i="1"/>
  <c r="G477" i="1"/>
  <c r="I317" i="1"/>
  <c r="J317" i="1" s="1"/>
  <c r="G317" i="1"/>
  <c r="G427" i="1"/>
  <c r="I427" i="1"/>
  <c r="G436" i="1"/>
  <c r="I436" i="1"/>
  <c r="J436" i="1" s="1"/>
  <c r="G106" i="1"/>
  <c r="I106" i="1"/>
  <c r="J106" i="1" s="1"/>
  <c r="G216" i="1"/>
  <c r="I216" i="1"/>
  <c r="I318" i="1"/>
  <c r="J318" i="1" s="1"/>
  <c r="G318" i="1"/>
  <c r="G451" i="1"/>
  <c r="I451" i="1"/>
  <c r="J451" i="1" s="1"/>
  <c r="G459" i="1"/>
  <c r="I459" i="1"/>
  <c r="I15" i="1"/>
  <c r="G15" i="1"/>
  <c r="G397" i="1"/>
  <c r="I397" i="1"/>
  <c r="J397" i="1" s="1"/>
  <c r="I111" i="1"/>
  <c r="J111" i="1" s="1"/>
  <c r="G111" i="1"/>
  <c r="I12" i="1"/>
  <c r="J12" i="1" s="1"/>
  <c r="G12" i="1"/>
  <c r="G21" i="1"/>
  <c r="I21" i="1"/>
  <c r="J21" i="1" s="1"/>
  <c r="G101" i="1"/>
  <c r="I101" i="1"/>
  <c r="J101" i="1" s="1"/>
  <c r="G146" i="1"/>
  <c r="I146" i="1"/>
  <c r="J146" i="1" s="1"/>
  <c r="I297" i="1"/>
  <c r="J297" i="1" s="1"/>
  <c r="G297" i="1"/>
  <c r="G355" i="1"/>
  <c r="I355" i="1"/>
  <c r="J355" i="1" s="1"/>
  <c r="G447" i="1"/>
  <c r="I447" i="1"/>
  <c r="J447" i="1" s="1"/>
  <c r="G453" i="1"/>
  <c r="I453" i="1"/>
  <c r="G490" i="1"/>
  <c r="I490" i="1"/>
  <c r="J490" i="1" s="1"/>
  <c r="I112" i="1"/>
  <c r="G112" i="1"/>
  <c r="I13" i="1"/>
  <c r="J13" i="1" s="1"/>
  <c r="G13" i="1"/>
  <c r="G102" i="1"/>
  <c r="I102" i="1"/>
  <c r="J102" i="1" s="1"/>
  <c r="I320" i="1"/>
  <c r="J320" i="1" s="1"/>
  <c r="G320" i="1"/>
  <c r="G491" i="1"/>
  <c r="I491" i="1"/>
  <c r="I118" i="1"/>
  <c r="G118" i="1"/>
  <c r="G254" i="1"/>
  <c r="I254" i="1"/>
  <c r="J254" i="1" s="1"/>
  <c r="G11" i="1"/>
  <c r="I11" i="1"/>
  <c r="J11" i="1" s="1"/>
  <c r="G61" i="1"/>
  <c r="I61" i="1"/>
  <c r="J61" i="1" s="1"/>
  <c r="G103" i="1"/>
  <c r="I103" i="1"/>
  <c r="J103" i="1" s="1"/>
  <c r="I141" i="1"/>
  <c r="J141" i="1" s="1"/>
  <c r="G141" i="1"/>
  <c r="I258" i="1"/>
  <c r="J258" i="1" s="1"/>
  <c r="G258" i="1"/>
  <c r="G443" i="1"/>
  <c r="I443" i="1"/>
  <c r="J443" i="1" s="1"/>
  <c r="G483" i="1"/>
  <c r="I483" i="1"/>
  <c r="I27" i="1"/>
  <c r="J27" i="1" s="1"/>
  <c r="G37" i="1"/>
  <c r="I107" i="1"/>
  <c r="J107" i="1" s="1"/>
  <c r="G147" i="1"/>
  <c r="I152" i="1"/>
  <c r="J152" i="1" s="1"/>
  <c r="G183" i="1"/>
  <c r="G187" i="1"/>
  <c r="I210" i="1"/>
  <c r="G255" i="1"/>
  <c r="E295" i="1"/>
  <c r="G338" i="1"/>
  <c r="G348" i="1"/>
  <c r="G366" i="1"/>
  <c r="I421" i="1"/>
  <c r="J421" i="1" s="1"/>
  <c r="I431" i="1"/>
  <c r="J431" i="1" s="1"/>
  <c r="I434" i="1"/>
  <c r="J434" i="1" s="1"/>
  <c r="I437" i="1"/>
  <c r="J437" i="1" s="1"/>
  <c r="I440" i="1"/>
  <c r="J440" i="1" s="1"/>
  <c r="I448" i="1"/>
  <c r="J448" i="1" s="1"/>
  <c r="G488" i="1"/>
  <c r="I259" i="1"/>
  <c r="J259" i="1" s="1"/>
  <c r="G359" i="1"/>
  <c r="G363" i="1"/>
  <c r="I479" i="1"/>
  <c r="J479" i="1" s="1"/>
  <c r="I46" i="1"/>
  <c r="J46" i="1" s="1"/>
  <c r="I100" i="1"/>
  <c r="J100" i="1" s="1"/>
  <c r="I108" i="1"/>
  <c r="J108" i="1" s="1"/>
  <c r="G130" i="1"/>
  <c r="G136" i="1"/>
  <c r="G153" i="1"/>
  <c r="G188" i="1"/>
  <c r="G211" i="1"/>
  <c r="I349" i="1"/>
  <c r="J349" i="1" s="1"/>
  <c r="I367" i="1"/>
  <c r="G390" i="1"/>
  <c r="I419" i="1"/>
  <c r="J419" i="1" s="1"/>
  <c r="I441" i="1"/>
  <c r="J441" i="1" s="1"/>
  <c r="I449" i="1"/>
  <c r="J449" i="1" s="1"/>
  <c r="I465" i="1"/>
  <c r="I470" i="1"/>
  <c r="G480" i="1"/>
  <c r="I58" i="1"/>
  <c r="J58" i="1" s="1"/>
  <c r="G35" i="1"/>
  <c r="N63" i="1"/>
  <c r="G122" i="1"/>
  <c r="G181" i="1"/>
  <c r="G185" i="1"/>
  <c r="G217" i="1"/>
  <c r="E275" i="1"/>
  <c r="I275" i="1" s="1"/>
  <c r="J275" i="1" s="1"/>
  <c r="E287" i="1"/>
  <c r="I458" i="1"/>
  <c r="G215" i="1"/>
  <c r="G361" i="1"/>
  <c r="I430" i="1"/>
  <c r="J430" i="1" s="1"/>
  <c r="I433" i="1"/>
  <c r="J433" i="1" s="1"/>
  <c r="G10" i="1"/>
  <c r="I18" i="1"/>
  <c r="J18" i="1" s="1"/>
  <c r="G182" i="1"/>
  <c r="I189" i="1"/>
  <c r="G264" i="1"/>
  <c r="I442" i="1"/>
  <c r="J442" i="1" s="1"/>
  <c r="I450" i="1"/>
  <c r="J450" i="1" s="1"/>
  <c r="I471" i="1"/>
  <c r="I482" i="1"/>
  <c r="I56" i="1"/>
  <c r="J56" i="1" s="1"/>
  <c r="G56" i="1"/>
  <c r="I74" i="1"/>
  <c r="J74" i="1" s="1"/>
  <c r="G74" i="1"/>
  <c r="I92" i="1"/>
  <c r="J92" i="1" s="1"/>
  <c r="G92" i="1"/>
  <c r="I50" i="1"/>
  <c r="J50" i="1" s="1"/>
  <c r="G50" i="1"/>
  <c r="I60" i="1"/>
  <c r="J60" i="1" s="1"/>
  <c r="G60" i="1"/>
  <c r="G62" i="1"/>
  <c r="I69" i="1"/>
  <c r="J69" i="1" s="1"/>
  <c r="G69" i="1"/>
  <c r="I75" i="1"/>
  <c r="J75" i="1" s="1"/>
  <c r="G75" i="1"/>
  <c r="I81" i="1"/>
  <c r="J81" i="1" s="1"/>
  <c r="G81" i="1"/>
  <c r="I115" i="1"/>
  <c r="G115" i="1"/>
  <c r="I120" i="1"/>
  <c r="G120" i="1"/>
  <c r="G128" i="1"/>
  <c r="G131" i="1"/>
  <c r="G134" i="1"/>
  <c r="G137" i="1"/>
  <c r="I142" i="1"/>
  <c r="J142" i="1" s="1"/>
  <c r="G142" i="1"/>
  <c r="G151" i="1"/>
  <c r="G157" i="1"/>
  <c r="I157" i="1"/>
  <c r="J157" i="1" s="1"/>
  <c r="I179" i="1"/>
  <c r="J179" i="1" s="1"/>
  <c r="G179" i="1"/>
  <c r="I36" i="1"/>
  <c r="J36" i="1" s="1"/>
  <c r="G36" i="1"/>
  <c r="I48" i="1"/>
  <c r="J48" i="1" s="1"/>
  <c r="G48" i="1"/>
  <c r="I73" i="1"/>
  <c r="J73" i="1" s="1"/>
  <c r="G73" i="1"/>
  <c r="I114" i="1"/>
  <c r="G114" i="1"/>
  <c r="I127" i="1"/>
  <c r="G127" i="1"/>
  <c r="I22" i="1"/>
  <c r="J22" i="1" s="1"/>
  <c r="G22" i="1"/>
  <c r="I45" i="1"/>
  <c r="J45" i="1" s="1"/>
  <c r="G45" i="1"/>
  <c r="I86" i="1"/>
  <c r="G86" i="1"/>
  <c r="I95" i="1"/>
  <c r="J95" i="1" s="1"/>
  <c r="G95" i="1"/>
  <c r="G145" i="1"/>
  <c r="I47" i="1"/>
  <c r="J47" i="1" s="1"/>
  <c r="G47" i="1"/>
  <c r="I66" i="1"/>
  <c r="J66" i="1" s="1"/>
  <c r="G66" i="1"/>
  <c r="I70" i="1"/>
  <c r="J70" i="1" s="1"/>
  <c r="G70" i="1"/>
  <c r="I76" i="1"/>
  <c r="J76" i="1" s="1"/>
  <c r="G76" i="1"/>
  <c r="I82" i="1"/>
  <c r="J82" i="1" s="1"/>
  <c r="G82" i="1"/>
  <c r="I87" i="1"/>
  <c r="J87" i="1" s="1"/>
  <c r="G87" i="1"/>
  <c r="I90" i="1"/>
  <c r="J90" i="1" s="1"/>
  <c r="G90" i="1"/>
  <c r="I93" i="1"/>
  <c r="J93" i="1" s="1"/>
  <c r="G93" i="1"/>
  <c r="I96" i="1"/>
  <c r="J96" i="1" s="1"/>
  <c r="G96" i="1"/>
  <c r="G99" i="1"/>
  <c r="I125" i="1"/>
  <c r="G125" i="1"/>
  <c r="I143" i="1"/>
  <c r="J143" i="1" s="1"/>
  <c r="G143" i="1"/>
  <c r="I148" i="1"/>
  <c r="J148" i="1" s="1"/>
  <c r="G148" i="1"/>
  <c r="G186" i="1"/>
  <c r="I186" i="1"/>
  <c r="I85" i="1"/>
  <c r="J85" i="1" s="1"/>
  <c r="G85" i="1"/>
  <c r="I150" i="1"/>
  <c r="J150" i="1" s="1"/>
  <c r="G150" i="1"/>
  <c r="I9" i="1"/>
  <c r="J9" i="1" s="1"/>
  <c r="H9" i="1"/>
  <c r="G9" i="1"/>
  <c r="N35" i="1"/>
  <c r="N33" i="1"/>
  <c r="O17" i="1"/>
  <c r="I53" i="1"/>
  <c r="J53" i="1" s="1"/>
  <c r="G53" i="1"/>
  <c r="I65" i="1"/>
  <c r="J65" i="1" s="1"/>
  <c r="G65" i="1"/>
  <c r="I80" i="1"/>
  <c r="J80" i="1" s="1"/>
  <c r="G80" i="1"/>
  <c r="I89" i="1"/>
  <c r="J89" i="1" s="1"/>
  <c r="G89" i="1"/>
  <c r="I98" i="1"/>
  <c r="G98" i="1"/>
  <c r="I119" i="1"/>
  <c r="G119" i="1"/>
  <c r="I156" i="1"/>
  <c r="J156" i="1" s="1"/>
  <c r="G156" i="1"/>
  <c r="I19" i="1"/>
  <c r="J19" i="1" s="1"/>
  <c r="G19" i="1"/>
  <c r="G38" i="1"/>
  <c r="N36" i="1"/>
  <c r="I26" i="1"/>
  <c r="J26" i="1" s="1"/>
  <c r="G26" i="1"/>
  <c r="I30" i="1"/>
  <c r="J30" i="1" s="1"/>
  <c r="G30" i="1"/>
  <c r="G34" i="1"/>
  <c r="I57" i="1"/>
  <c r="J57" i="1" s="1"/>
  <c r="G57" i="1"/>
  <c r="I16" i="1"/>
  <c r="J16" i="1" s="1"/>
  <c r="G16" i="1"/>
  <c r="I23" i="1"/>
  <c r="J23" i="1" s="1"/>
  <c r="G23" i="1"/>
  <c r="I44" i="1"/>
  <c r="J44" i="1" s="1"/>
  <c r="G44" i="1"/>
  <c r="I54" i="1"/>
  <c r="J54" i="1" s="1"/>
  <c r="G54" i="1"/>
  <c r="I63" i="1"/>
  <c r="J63" i="1" s="1"/>
  <c r="G63" i="1"/>
  <c r="I71" i="1"/>
  <c r="J71" i="1" s="1"/>
  <c r="G71" i="1"/>
  <c r="I77" i="1"/>
  <c r="J77" i="1" s="1"/>
  <c r="G77" i="1"/>
  <c r="I83" i="1"/>
  <c r="J83" i="1" s="1"/>
  <c r="G83" i="1"/>
  <c r="G116" i="1"/>
  <c r="I121" i="1"/>
  <c r="G121" i="1"/>
  <c r="I126" i="1"/>
  <c r="G126" i="1"/>
  <c r="G129" i="1"/>
  <c r="G132" i="1"/>
  <c r="G135" i="1"/>
  <c r="G138" i="1"/>
  <c r="I149" i="1"/>
  <c r="J149" i="1" s="1"/>
  <c r="G149" i="1"/>
  <c r="I154" i="1"/>
  <c r="J154" i="1" s="1"/>
  <c r="G154" i="1"/>
  <c r="I17" i="1"/>
  <c r="J17" i="1" s="1"/>
  <c r="G17" i="1"/>
  <c r="I25" i="1"/>
  <c r="J25" i="1" s="1"/>
  <c r="G25" i="1"/>
  <c r="I79" i="1"/>
  <c r="J79" i="1" s="1"/>
  <c r="G79" i="1"/>
  <c r="I20" i="1"/>
  <c r="J20" i="1" s="1"/>
  <c r="G20" i="1"/>
  <c r="I28" i="1"/>
  <c r="G28" i="1"/>
  <c r="I32" i="1"/>
  <c r="J32" i="1" s="1"/>
  <c r="G32" i="1"/>
  <c r="O59" i="1"/>
  <c r="N61" i="1"/>
  <c r="I51" i="1"/>
  <c r="J51" i="1" s="1"/>
  <c r="G51" i="1"/>
  <c r="I59" i="1"/>
  <c r="J59" i="1" s="1"/>
  <c r="G59" i="1"/>
  <c r="I64" i="1"/>
  <c r="J64" i="1" s="1"/>
  <c r="G64" i="1"/>
  <c r="I67" i="1"/>
  <c r="J67" i="1" s="1"/>
  <c r="G67" i="1"/>
  <c r="I72" i="1"/>
  <c r="J72" i="1" s="1"/>
  <c r="G72" i="1"/>
  <c r="I78" i="1"/>
  <c r="J78" i="1" s="1"/>
  <c r="G78" i="1"/>
  <c r="I84" i="1"/>
  <c r="J84" i="1" s="1"/>
  <c r="G84" i="1"/>
  <c r="I88" i="1"/>
  <c r="J88" i="1" s="1"/>
  <c r="G88" i="1"/>
  <c r="I91" i="1"/>
  <c r="J91" i="1" s="1"/>
  <c r="G91" i="1"/>
  <c r="I94" i="1"/>
  <c r="J94" i="1" s="1"/>
  <c r="G94" i="1"/>
  <c r="I97" i="1"/>
  <c r="J97" i="1" s="1"/>
  <c r="G97" i="1"/>
  <c r="I113" i="1"/>
  <c r="G113" i="1"/>
  <c r="I144" i="1"/>
  <c r="J144" i="1" s="1"/>
  <c r="G144" i="1"/>
  <c r="I155" i="1"/>
  <c r="J155" i="1" s="1"/>
  <c r="G155" i="1"/>
  <c r="A483" i="1"/>
  <c r="A485" i="1" s="1"/>
  <c r="A487" i="1" s="1"/>
  <c r="A490" i="1" s="1"/>
  <c r="A491" i="1" s="1"/>
  <c r="A492" i="1" s="1"/>
  <c r="A484" i="1"/>
  <c r="A486" i="1" s="1"/>
  <c r="A488" i="1" s="1"/>
  <c r="I229" i="1"/>
  <c r="J229" i="1" s="1"/>
  <c r="G229" i="1"/>
  <c r="I245" i="1"/>
  <c r="J245" i="1" s="1"/>
  <c r="G245" i="1"/>
  <c r="I257" i="1"/>
  <c r="J257" i="1" s="1"/>
  <c r="G257" i="1"/>
  <c r="N60" i="1"/>
  <c r="I190" i="1"/>
  <c r="G190" i="1"/>
  <c r="I213" i="1"/>
  <c r="G213" i="1"/>
  <c r="I222" i="1"/>
  <c r="J222" i="1" s="1"/>
  <c r="G222" i="1"/>
  <c r="I230" i="1"/>
  <c r="J230" i="1" s="1"/>
  <c r="G230" i="1"/>
  <c r="I240" i="1"/>
  <c r="J240" i="1" s="1"/>
  <c r="G240" i="1"/>
  <c r="I246" i="1"/>
  <c r="J246" i="1" s="1"/>
  <c r="G246" i="1"/>
  <c r="I252" i="1"/>
  <c r="J252" i="1" s="1"/>
  <c r="G252" i="1"/>
  <c r="I219" i="1"/>
  <c r="G219" i="1"/>
  <c r="I239" i="1"/>
  <c r="J239" i="1" s="1"/>
  <c r="G239" i="1"/>
  <c r="I251" i="1"/>
  <c r="J251" i="1" s="1"/>
  <c r="G251" i="1"/>
  <c r="I462" i="1"/>
  <c r="G462" i="1"/>
  <c r="N37" i="1"/>
  <c r="I223" i="1"/>
  <c r="J223" i="1" s="1"/>
  <c r="G223" i="1"/>
  <c r="I225" i="1"/>
  <c r="J225" i="1" s="1"/>
  <c r="G225" i="1"/>
  <c r="I231" i="1"/>
  <c r="J231" i="1" s="1"/>
  <c r="G231" i="1"/>
  <c r="I241" i="1"/>
  <c r="J241" i="1" s="1"/>
  <c r="G241" i="1"/>
  <c r="I247" i="1"/>
  <c r="J247" i="1" s="1"/>
  <c r="G247" i="1"/>
  <c r="I486" i="1"/>
  <c r="G486" i="1"/>
  <c r="I214" i="1"/>
  <c r="G214" i="1"/>
  <c r="I226" i="1"/>
  <c r="J226" i="1" s="1"/>
  <c r="G226" i="1"/>
  <c r="I236" i="1"/>
  <c r="J236" i="1" s="1"/>
  <c r="G236" i="1"/>
  <c r="I242" i="1"/>
  <c r="J242" i="1" s="1"/>
  <c r="G242" i="1"/>
  <c r="I248" i="1"/>
  <c r="J248" i="1" s="1"/>
  <c r="G248" i="1"/>
  <c r="E276" i="1"/>
  <c r="C277" i="1"/>
  <c r="C298" i="1"/>
  <c r="E296" i="1"/>
  <c r="G218" i="1"/>
  <c r="I218" i="1"/>
  <c r="I227" i="1"/>
  <c r="J227" i="1" s="1"/>
  <c r="G227" i="1"/>
  <c r="I237" i="1"/>
  <c r="J237" i="1" s="1"/>
  <c r="G237" i="1"/>
  <c r="I243" i="1"/>
  <c r="J243" i="1" s="1"/>
  <c r="G243" i="1"/>
  <c r="I249" i="1"/>
  <c r="J249" i="1" s="1"/>
  <c r="G249" i="1"/>
  <c r="O19" i="1"/>
  <c r="G178" i="1"/>
  <c r="G212" i="1"/>
  <c r="I212" i="1"/>
  <c r="I228" i="1"/>
  <c r="J228" i="1" s="1"/>
  <c r="G228" i="1"/>
  <c r="I238" i="1"/>
  <c r="J238" i="1" s="1"/>
  <c r="G238" i="1"/>
  <c r="I244" i="1"/>
  <c r="J244" i="1" s="1"/>
  <c r="G244" i="1"/>
  <c r="I250" i="1"/>
  <c r="J250" i="1" s="1"/>
  <c r="G250" i="1"/>
  <c r="I285" i="1"/>
  <c r="J285" i="1" s="1"/>
  <c r="G285" i="1"/>
  <c r="E288" i="1"/>
  <c r="I358" i="1"/>
  <c r="J358" i="1" s="1"/>
  <c r="G358" i="1"/>
  <c r="I364" i="1"/>
  <c r="G364" i="1"/>
  <c r="I221" i="1"/>
  <c r="J221" i="1" s="1"/>
  <c r="G221" i="1"/>
  <c r="I224" i="1"/>
  <c r="J224" i="1" s="1"/>
  <c r="G224" i="1"/>
  <c r="I260" i="1"/>
  <c r="J260" i="1" s="1"/>
  <c r="G260" i="1"/>
  <c r="I286" i="1"/>
  <c r="J286" i="1" s="1"/>
  <c r="G286" i="1"/>
  <c r="E289" i="1"/>
  <c r="I333" i="1"/>
  <c r="J333" i="1" s="1"/>
  <c r="G333" i="1"/>
  <c r="I351" i="1"/>
  <c r="J351" i="1" s="1"/>
  <c r="G351" i="1"/>
  <c r="G253" i="1"/>
  <c r="I256" i="1"/>
  <c r="J256" i="1" s="1"/>
  <c r="I291" i="1"/>
  <c r="J291" i="1" s="1"/>
  <c r="G291" i="1"/>
  <c r="I263" i="1"/>
  <c r="J263" i="1" s="1"/>
  <c r="G263" i="1"/>
  <c r="I273" i="1"/>
  <c r="J273" i="1" s="1"/>
  <c r="G273" i="1"/>
  <c r="I341" i="1"/>
  <c r="J341" i="1" s="1"/>
  <c r="G341" i="1"/>
  <c r="I336" i="1"/>
  <c r="J336" i="1" s="1"/>
  <c r="G336" i="1"/>
  <c r="I342" i="1"/>
  <c r="J342" i="1" s="1"/>
  <c r="G342" i="1"/>
  <c r="I352" i="1"/>
  <c r="J352" i="1" s="1"/>
  <c r="G352" i="1"/>
  <c r="I393" i="1"/>
  <c r="J393" i="1" s="1"/>
  <c r="G393" i="1"/>
  <c r="G418" i="1"/>
  <c r="I418" i="1"/>
  <c r="J418" i="1" s="1"/>
  <c r="I322" i="1"/>
  <c r="J322" i="1" s="1"/>
  <c r="G322" i="1"/>
  <c r="I324" i="1"/>
  <c r="J324" i="1" s="1"/>
  <c r="G324" i="1"/>
  <c r="I327" i="1"/>
  <c r="J327" i="1" s="1"/>
  <c r="G327" i="1"/>
  <c r="I329" i="1"/>
  <c r="J329" i="1" s="1"/>
  <c r="G329" i="1"/>
  <c r="I331" i="1"/>
  <c r="J331" i="1" s="1"/>
  <c r="G331" i="1"/>
  <c r="I346" i="1"/>
  <c r="J346" i="1" s="1"/>
  <c r="G346" i="1"/>
  <c r="I362" i="1"/>
  <c r="J362" i="1" s="1"/>
  <c r="G362" i="1"/>
  <c r="I343" i="1"/>
  <c r="J343" i="1" s="1"/>
  <c r="G343" i="1"/>
  <c r="I353" i="1"/>
  <c r="J353" i="1" s="1"/>
  <c r="G353" i="1"/>
  <c r="I356" i="1"/>
  <c r="J356" i="1" s="1"/>
  <c r="G356" i="1"/>
  <c r="G294" i="1"/>
  <c r="G299" i="1"/>
  <c r="G316" i="1"/>
  <c r="G319" i="1"/>
  <c r="G332" i="1"/>
  <c r="I337" i="1"/>
  <c r="J337" i="1" s="1"/>
  <c r="G337" i="1"/>
  <c r="I340" i="1"/>
  <c r="J340" i="1" s="1"/>
  <c r="G340" i="1"/>
  <c r="I347" i="1"/>
  <c r="J347" i="1" s="1"/>
  <c r="G347" i="1"/>
  <c r="I350" i="1"/>
  <c r="J350" i="1" s="1"/>
  <c r="G350" i="1"/>
  <c r="I360" i="1"/>
  <c r="J360" i="1" s="1"/>
  <c r="G360" i="1"/>
  <c r="I321" i="1"/>
  <c r="J321" i="1" s="1"/>
  <c r="G321" i="1"/>
  <c r="I323" i="1"/>
  <c r="J323" i="1" s="1"/>
  <c r="G323" i="1"/>
  <c r="I326" i="1"/>
  <c r="J326" i="1" s="1"/>
  <c r="G326" i="1"/>
  <c r="I328" i="1"/>
  <c r="J328" i="1" s="1"/>
  <c r="G328" i="1"/>
  <c r="I330" i="1"/>
  <c r="J330" i="1" s="1"/>
  <c r="G330" i="1"/>
  <c r="I335" i="1"/>
  <c r="J335" i="1" s="1"/>
  <c r="G335" i="1"/>
  <c r="G344" i="1"/>
  <c r="G354" i="1"/>
  <c r="I357" i="1"/>
  <c r="J357" i="1" s="1"/>
  <c r="G357" i="1"/>
  <c r="I369" i="1"/>
  <c r="J369" i="1" s="1"/>
  <c r="G369" i="1"/>
  <c r="I372" i="1"/>
  <c r="J372" i="1" s="1"/>
  <c r="G372" i="1"/>
  <c r="I375" i="1"/>
  <c r="J375" i="1" s="1"/>
  <c r="G375" i="1"/>
  <c r="I378" i="1"/>
  <c r="J378" i="1" s="1"/>
  <c r="G378" i="1"/>
  <c r="I381" i="1"/>
  <c r="J381" i="1" s="1"/>
  <c r="G381" i="1"/>
  <c r="I384" i="1"/>
  <c r="J384" i="1" s="1"/>
  <c r="G384" i="1"/>
  <c r="I388" i="1"/>
  <c r="J388" i="1" s="1"/>
  <c r="G388" i="1"/>
  <c r="I394" i="1"/>
  <c r="J394" i="1" s="1"/>
  <c r="G394" i="1"/>
  <c r="G400" i="1"/>
  <c r="I400" i="1"/>
  <c r="J400" i="1" s="1"/>
  <c r="G404" i="1"/>
  <c r="I404" i="1"/>
  <c r="J404" i="1" s="1"/>
  <c r="G407" i="1"/>
  <c r="I407" i="1"/>
  <c r="J407" i="1" s="1"/>
  <c r="G410" i="1"/>
  <c r="I410" i="1"/>
  <c r="J410" i="1" s="1"/>
  <c r="I370" i="1"/>
  <c r="J370" i="1" s="1"/>
  <c r="G370" i="1"/>
  <c r="I373" i="1"/>
  <c r="J373" i="1" s="1"/>
  <c r="G373" i="1"/>
  <c r="I376" i="1"/>
  <c r="J376" i="1" s="1"/>
  <c r="G376" i="1"/>
  <c r="I379" i="1"/>
  <c r="J379" i="1" s="1"/>
  <c r="G379" i="1"/>
  <c r="I382" i="1"/>
  <c r="J382" i="1" s="1"/>
  <c r="G382" i="1"/>
  <c r="I385" i="1"/>
  <c r="J385" i="1" s="1"/>
  <c r="G385" i="1"/>
  <c r="I391" i="1"/>
  <c r="J391" i="1" s="1"/>
  <c r="I395" i="1"/>
  <c r="J395" i="1" s="1"/>
  <c r="G395" i="1"/>
  <c r="I398" i="1"/>
  <c r="J398" i="1" s="1"/>
  <c r="G398" i="1"/>
  <c r="I469" i="1"/>
  <c r="G469" i="1"/>
  <c r="I389" i="1"/>
  <c r="J389" i="1" s="1"/>
  <c r="G389" i="1"/>
  <c r="I392" i="1"/>
  <c r="J392" i="1" s="1"/>
  <c r="G392" i="1"/>
  <c r="G424" i="1"/>
  <c r="I424" i="1"/>
  <c r="J424" i="1" s="1"/>
  <c r="I457" i="1"/>
  <c r="G457" i="1"/>
  <c r="I466" i="1"/>
  <c r="G466" i="1"/>
  <c r="G339" i="1"/>
  <c r="I368" i="1"/>
  <c r="J368" i="1" s="1"/>
  <c r="G368" i="1"/>
  <c r="I371" i="1"/>
  <c r="J371" i="1" s="1"/>
  <c r="G371" i="1"/>
  <c r="I374" i="1"/>
  <c r="J374" i="1" s="1"/>
  <c r="G374" i="1"/>
  <c r="I377" i="1"/>
  <c r="J377" i="1" s="1"/>
  <c r="G377" i="1"/>
  <c r="I380" i="1"/>
  <c r="J380" i="1" s="1"/>
  <c r="G380" i="1"/>
  <c r="I383" i="1"/>
  <c r="J383" i="1" s="1"/>
  <c r="G383" i="1"/>
  <c r="I386" i="1"/>
  <c r="J386" i="1" s="1"/>
  <c r="G386" i="1"/>
  <c r="G396" i="1"/>
  <c r="G399" i="1"/>
  <c r="I399" i="1"/>
  <c r="J399" i="1" s="1"/>
  <c r="G403" i="1"/>
  <c r="I403" i="1"/>
  <c r="J403" i="1" s="1"/>
  <c r="G406" i="1"/>
  <c r="I406" i="1"/>
  <c r="J406" i="1" s="1"/>
  <c r="G409" i="1"/>
  <c r="I409" i="1"/>
  <c r="J409" i="1" s="1"/>
  <c r="I454" i="1"/>
  <c r="G454" i="1"/>
  <c r="I476" i="1"/>
  <c r="G476" i="1"/>
  <c r="I417" i="1"/>
  <c r="J417" i="1" s="1"/>
  <c r="I423" i="1"/>
  <c r="J423" i="1" s="1"/>
  <c r="I429" i="1"/>
  <c r="J429" i="1" s="1"/>
  <c r="I432" i="1"/>
  <c r="J432" i="1" s="1"/>
  <c r="I435" i="1"/>
  <c r="J435" i="1" s="1"/>
  <c r="I438" i="1"/>
  <c r="J438" i="1" s="1"/>
  <c r="I455" i="1"/>
  <c r="G455" i="1"/>
  <c r="I467" i="1"/>
  <c r="G467" i="1"/>
  <c r="I487" i="1"/>
  <c r="G487" i="1"/>
  <c r="I416" i="1"/>
  <c r="J416" i="1" s="1"/>
  <c r="I422" i="1"/>
  <c r="J422" i="1" s="1"/>
  <c r="I460" i="1"/>
  <c r="G460" i="1"/>
  <c r="I474" i="1"/>
  <c r="G474" i="1"/>
  <c r="I484" i="1"/>
  <c r="G484" i="1"/>
  <c r="I456" i="1"/>
  <c r="G456" i="1"/>
  <c r="I468" i="1"/>
  <c r="G468" i="1"/>
  <c r="I401" i="1"/>
  <c r="J401" i="1" s="1"/>
  <c r="I405" i="1"/>
  <c r="J405" i="1" s="1"/>
  <c r="I408" i="1"/>
  <c r="J408" i="1" s="1"/>
  <c r="I412" i="1"/>
  <c r="J412" i="1" s="1"/>
  <c r="I420" i="1"/>
  <c r="J420" i="1" s="1"/>
  <c r="I426" i="1"/>
  <c r="I461" i="1"/>
  <c r="G461" i="1"/>
  <c r="I475" i="1"/>
  <c r="G475" i="1"/>
  <c r="I485" i="1"/>
  <c r="G485" i="1"/>
  <c r="I492" i="1"/>
  <c r="G492" i="1"/>
  <c r="G290" i="1" l="1"/>
  <c r="G274" i="1"/>
  <c r="C194" i="1"/>
  <c r="C195" i="1" s="1"/>
  <c r="N64" i="1"/>
  <c r="G193" i="1"/>
  <c r="G275" i="1"/>
  <c r="I287" i="1"/>
  <c r="J287" i="1" s="1"/>
  <c r="G287" i="1"/>
  <c r="I295" i="1"/>
  <c r="J295" i="1" s="1"/>
  <c r="G295" i="1"/>
  <c r="I289" i="1"/>
  <c r="J289" i="1" s="1"/>
  <c r="G289" i="1"/>
  <c r="I276" i="1"/>
  <c r="J276" i="1" s="1"/>
  <c r="G276" i="1"/>
  <c r="I288" i="1"/>
  <c r="J288" i="1" s="1"/>
  <c r="G288" i="1"/>
  <c r="O33" i="1"/>
  <c r="I296" i="1"/>
  <c r="J296" i="1" s="1"/>
  <c r="G296" i="1"/>
  <c r="C300" i="1"/>
  <c r="E298" i="1"/>
  <c r="N38" i="1"/>
  <c r="O35" i="1" s="1"/>
  <c r="C278" i="1"/>
  <c r="E277" i="1"/>
  <c r="E194" i="1" l="1"/>
  <c r="G194" i="1" s="1"/>
  <c r="O37" i="1"/>
  <c r="O36" i="1"/>
  <c r="E195" i="1"/>
  <c r="C196" i="1"/>
  <c r="C279" i="1"/>
  <c r="E278" i="1"/>
  <c r="I298" i="1"/>
  <c r="J298" i="1" s="1"/>
  <c r="G298" i="1"/>
  <c r="C301" i="1"/>
  <c r="E300" i="1"/>
  <c r="I277" i="1"/>
  <c r="J277" i="1" s="1"/>
  <c r="G277" i="1"/>
  <c r="I194" i="1" l="1"/>
  <c r="E279" i="1"/>
  <c r="C280" i="1"/>
  <c r="I278" i="1"/>
  <c r="J278" i="1" s="1"/>
  <c r="G278" i="1"/>
  <c r="E196" i="1"/>
  <c r="C197" i="1"/>
  <c r="I195" i="1"/>
  <c r="G195" i="1"/>
  <c r="I300" i="1"/>
  <c r="J300" i="1" s="1"/>
  <c r="G300" i="1"/>
  <c r="C302" i="1"/>
  <c r="E301" i="1"/>
  <c r="I301" i="1" l="1"/>
  <c r="J301" i="1" s="1"/>
  <c r="G301" i="1"/>
  <c r="E197" i="1"/>
  <c r="C198" i="1"/>
  <c r="C303" i="1"/>
  <c r="E302" i="1"/>
  <c r="C281" i="1"/>
  <c r="E280" i="1"/>
  <c r="I196" i="1"/>
  <c r="G196" i="1"/>
  <c r="I279" i="1"/>
  <c r="J279" i="1" s="1"/>
  <c r="G279" i="1"/>
  <c r="C304" i="1" l="1"/>
  <c r="E303" i="1"/>
  <c r="I302" i="1"/>
  <c r="J302" i="1" s="1"/>
  <c r="G302" i="1"/>
  <c r="E198" i="1"/>
  <c r="C199" i="1"/>
  <c r="I280" i="1"/>
  <c r="J280" i="1" s="1"/>
  <c r="G280" i="1"/>
  <c r="I197" i="1"/>
  <c r="G197" i="1"/>
  <c r="C282" i="1"/>
  <c r="E282" i="1" s="1"/>
  <c r="E281" i="1"/>
  <c r="I198" i="1" l="1"/>
  <c r="G198" i="1"/>
  <c r="I281" i="1"/>
  <c r="J281" i="1" s="1"/>
  <c r="G281" i="1"/>
  <c r="E199" i="1"/>
  <c r="C200" i="1"/>
  <c r="I282" i="1"/>
  <c r="J282" i="1" s="1"/>
  <c r="G282" i="1"/>
  <c r="I303" i="1"/>
  <c r="J303" i="1" s="1"/>
  <c r="G303" i="1"/>
  <c r="C305" i="1"/>
  <c r="E304" i="1"/>
  <c r="E200" i="1" l="1"/>
  <c r="C201" i="1"/>
  <c r="C306" i="1"/>
  <c r="E305" i="1"/>
  <c r="I304" i="1"/>
  <c r="J304" i="1" s="1"/>
  <c r="G304" i="1"/>
  <c r="I199" i="1"/>
  <c r="G199" i="1"/>
  <c r="C307" i="1" l="1"/>
  <c r="E306" i="1"/>
  <c r="E201" i="1"/>
  <c r="C202" i="1"/>
  <c r="I305" i="1"/>
  <c r="J305" i="1" s="1"/>
  <c r="G305" i="1"/>
  <c r="I200" i="1"/>
  <c r="G200" i="1"/>
  <c r="E202" i="1" l="1"/>
  <c r="C203" i="1"/>
  <c r="I201" i="1"/>
  <c r="G201" i="1"/>
  <c r="I306" i="1"/>
  <c r="J306" i="1" s="1"/>
  <c r="G306" i="1"/>
  <c r="C308" i="1"/>
  <c r="E307" i="1"/>
  <c r="I307" i="1" l="1"/>
  <c r="J307" i="1" s="1"/>
  <c r="G307" i="1"/>
  <c r="C204" i="1"/>
  <c r="E203" i="1"/>
  <c r="C309" i="1"/>
  <c r="E308" i="1"/>
  <c r="I202" i="1"/>
  <c r="G202" i="1"/>
  <c r="C310" i="1" l="1"/>
  <c r="E309" i="1"/>
  <c r="I308" i="1"/>
  <c r="J308" i="1" s="1"/>
  <c r="G308" i="1"/>
  <c r="I203" i="1"/>
  <c r="G203" i="1"/>
  <c r="C205" i="1"/>
  <c r="E204" i="1"/>
  <c r="I204" i="1" l="1"/>
  <c r="G204" i="1"/>
  <c r="I309" i="1"/>
  <c r="J309" i="1" s="1"/>
  <c r="G309" i="1"/>
  <c r="C206" i="1"/>
  <c r="E205" i="1"/>
  <c r="C311" i="1"/>
  <c r="E310" i="1"/>
  <c r="G205" i="1" l="1"/>
  <c r="I205" i="1"/>
  <c r="C207" i="1"/>
  <c r="E206" i="1"/>
  <c r="I310" i="1"/>
  <c r="J310" i="1" s="1"/>
  <c r="G310" i="1"/>
  <c r="C312" i="1"/>
  <c r="E311" i="1"/>
  <c r="C208" i="1" l="1"/>
  <c r="E207" i="1"/>
  <c r="I206" i="1"/>
  <c r="G206" i="1"/>
  <c r="I311" i="1"/>
  <c r="J311" i="1" s="1"/>
  <c r="G311" i="1"/>
  <c r="C313" i="1"/>
  <c r="E313" i="1" s="1"/>
  <c r="E312" i="1"/>
  <c r="I207" i="1" l="1"/>
  <c r="G207" i="1"/>
  <c r="I312" i="1"/>
  <c r="J312" i="1" s="1"/>
  <c r="G312" i="1"/>
  <c r="I313" i="1"/>
  <c r="J313" i="1" s="1"/>
  <c r="G313" i="1"/>
  <c r="C209" i="1"/>
  <c r="E209" i="1" s="1"/>
  <c r="E208" i="1"/>
  <c r="G208" i="1" l="1"/>
  <c r="I208" i="1"/>
  <c r="I209" i="1"/>
  <c r="G2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24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неврапотолог</t>
        </r>
      </text>
    </comment>
    <comment ref="B24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неврапотолог</t>
        </r>
      </text>
    </comment>
    <comment ref="B24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невро</t>
        </r>
      </text>
    </comment>
    <comment ref="B24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реанимация 2-этаж</t>
        </r>
      </text>
    </comment>
    <comment ref="B24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реаним</t>
        </r>
      </text>
    </comment>
  </commentList>
</comments>
</file>

<file path=xl/sharedStrings.xml><?xml version="1.0" encoding="utf-8"?>
<sst xmlns="http://schemas.openxmlformats.org/spreadsheetml/2006/main" count="516" uniqueCount="506">
  <si>
    <t xml:space="preserve">                                                                               "ТАСДИҚЛАЙМАН"</t>
  </si>
  <si>
    <t xml:space="preserve">Республика ихтисослаштирилган кардиология 
илмий-амалий тиббиёт маркази директори 
____________ Х.Г.Фозилов </t>
  </si>
  <si>
    <t>"_____"____________2025й.</t>
  </si>
  <si>
    <t>НАРХНОМА</t>
  </si>
  <si>
    <t>т/р</t>
  </si>
  <si>
    <t>Тиббий хизмат номи</t>
  </si>
  <si>
    <t>нархи (сўмда)</t>
  </si>
  <si>
    <t>Ўзбекистон Республикаси фуқаролари учун</t>
  </si>
  <si>
    <t>Давлат бюджети маблағи ҳисобидан даволанувчи шахслар учун (ҚҚС билан)</t>
  </si>
  <si>
    <t>Ўзбекистон Республикаси фуқаролари учун (ҚҚС билан)</t>
  </si>
  <si>
    <t>Эски нарх</t>
  </si>
  <si>
    <t>%</t>
  </si>
  <si>
    <t>Чет эл фуқаролари учун (ҚҚС билан)</t>
  </si>
  <si>
    <t xml:space="preserve">Чет эл фуқаролари учун               </t>
  </si>
  <si>
    <t>Мутахассислар кўриги ва маслаҳати</t>
  </si>
  <si>
    <t>Кардиолог кўриги ва маслаҳати (академик)</t>
  </si>
  <si>
    <t xml:space="preserve">Кардиолог, Кардиожарроҳ кўриги ва маслаҳати (Тиббиёт фанлари доктори, Профессор) </t>
  </si>
  <si>
    <t>Кардиолог, кўриги ва маслаҳати (Тиббиёт фанлари номзоди)</t>
  </si>
  <si>
    <t>Кардиолог кўриги ва маслаҳати (олий тоифа)</t>
  </si>
  <si>
    <t>Кардиолог кўриги ва маслаҳати (1-2 тоифа ва тоифасиз)</t>
  </si>
  <si>
    <t>Невролог кўриги ва маслаҳати</t>
  </si>
  <si>
    <t>Невролог кўриги ва маслаҳати (олий тоифа)</t>
  </si>
  <si>
    <t>Невролог кўриги ва маслаҳати (Тиббиёт фанлари доктори)</t>
  </si>
  <si>
    <t>Невролог кўриги ва маслаҳати (Тиббиёт фанлари номзоди)</t>
  </si>
  <si>
    <t>Психолог маслаҳати</t>
  </si>
  <si>
    <t>Эндокринолог кўриги ва маслаҳати</t>
  </si>
  <si>
    <t>Офтальмолог маслаҳати</t>
  </si>
  <si>
    <t>Уролог маслаҳати</t>
  </si>
  <si>
    <t>Нефролог маслаҳати</t>
  </si>
  <si>
    <t xml:space="preserve">Умумий Хирург маслаҳати </t>
  </si>
  <si>
    <t>Пульмонолог маслаҳати</t>
  </si>
  <si>
    <t>Гастроэнтеролог маслаҳати (Тиббиёт фанлари номзоди)</t>
  </si>
  <si>
    <t>Кардиореаниматолог маслаҳати</t>
  </si>
  <si>
    <t>Гематолог маслаҳати</t>
  </si>
  <si>
    <t>Рентген жаррох шифокор кўриги</t>
  </si>
  <si>
    <t>Психолог хонаси</t>
  </si>
  <si>
    <t>Комплексная (компьютерная), психодиагностика</t>
  </si>
  <si>
    <t>Психотерапия (индивидуал)</t>
  </si>
  <si>
    <t>Психотерапия (гуруҳда)</t>
  </si>
  <si>
    <t>Офтальмолог хонаси</t>
  </si>
  <si>
    <t>Кўрув ўткирлигини текшириш ва коррекция қилиш</t>
  </si>
  <si>
    <t>Кўз ички босимини ўлчаш</t>
  </si>
  <si>
    <t>конс</t>
  </si>
  <si>
    <t>Кўз тубини медикаментоз кенгайтириб кўриш</t>
  </si>
  <si>
    <t>функц</t>
  </si>
  <si>
    <t>Биомикроскопия</t>
  </si>
  <si>
    <t>лаб</t>
  </si>
  <si>
    <t>Авторефректометрия</t>
  </si>
  <si>
    <t>Лаборатория таҳлиллари</t>
  </si>
  <si>
    <t>Балғам ва атипик суюқликни текшириш</t>
  </si>
  <si>
    <t>Сийдикда қанд миқдорини аниқлаш</t>
  </si>
  <si>
    <t>Умумий нажас таҳлили</t>
  </si>
  <si>
    <t>Нажасда яширин қонни аниқлаш</t>
  </si>
  <si>
    <t>Қоннинг  умумий таҳлили (триада)</t>
  </si>
  <si>
    <t>Сийдикнинг умумий таҳлили</t>
  </si>
  <si>
    <t>Қондаги мочевина миқдорини аниқлаш (ярим автомат)</t>
  </si>
  <si>
    <t>Қондаги глюкоза миқдорини аниқлаш (глюкометр)</t>
  </si>
  <si>
    <t>Қондаги аспартатаминотрансфераза миқдорини аниқлаш (ярим автомат)</t>
  </si>
  <si>
    <t>Қондаги умумий билирубин миқдорини аниқлаш (ярим автомат)</t>
  </si>
  <si>
    <t>Қондаги боғланган билирубин миқдорини аниқлаш (ярим автомат)</t>
  </si>
  <si>
    <t>Қондаги креатинин миқдорини аниқлаш (ярим автомат)</t>
  </si>
  <si>
    <t>Қондаги умумий оқсил миқдорини аниқлаш (Полуавтомат)</t>
  </si>
  <si>
    <t>Зимницкий синамаси</t>
  </si>
  <si>
    <t>Нечипоренко синамаси</t>
  </si>
  <si>
    <t>Қон гуруҳи ва резусини аниқлаш</t>
  </si>
  <si>
    <t>Қонда малярияни аниқлаш</t>
  </si>
  <si>
    <t>Қонда LE ҳужайраларини аниқлаш</t>
  </si>
  <si>
    <t>Қондаги тромбоцитлар сонини аниқлаш</t>
  </si>
  <si>
    <t>Сийдикда ўт пигментларини аниқлаш</t>
  </si>
  <si>
    <t>Қоннинг ивиш вақтини аниқлаш</t>
  </si>
  <si>
    <t>Қондаги аланинаминотрансфераза миқдорини аниқлаш (ярим автомат)</t>
  </si>
  <si>
    <t>Сийдикдаги ацетонни  аниқлаш</t>
  </si>
  <si>
    <t>Қонда тиреотроп гормон (ТТГ) миқдорини аниқлаш</t>
  </si>
  <si>
    <t>Тромбин вақти</t>
  </si>
  <si>
    <t>Қондаги фибриноген миқдорини аниқлаш</t>
  </si>
  <si>
    <t>Қонда гепатит "В" аниқлаш</t>
  </si>
  <si>
    <t>Қонда гепатит "С" аниқлаш</t>
  </si>
  <si>
    <t>Қондаги лейкоцитлар сонини аниқлаш</t>
  </si>
  <si>
    <t>Қондаги гемоглобин миқдорини аниқлаш</t>
  </si>
  <si>
    <t>Қондаги ПТИ (ХМН) ни аниқлаш (ярим автомат)</t>
  </si>
  <si>
    <t xml:space="preserve">Қисқартирилган, фаоллаштирилган тромбопластин вақти ҚФТВ </t>
  </si>
  <si>
    <t>Қоннинг умумий таҳлили</t>
  </si>
  <si>
    <t>ЭЧТ (ярим автомат)</t>
  </si>
  <si>
    <t>Қондаги альбумин миқдорини аниқлаш (ярим автомат)</t>
  </si>
  <si>
    <t>Вассерман реакцияси (RW)</t>
  </si>
  <si>
    <t>Қонда ОИВ аниқлаш</t>
  </si>
  <si>
    <t>Қонда эркин Т4 миқдорини аниқлаш</t>
  </si>
  <si>
    <t>Глюкоза билан зўриқмали синама (глюкометр)</t>
  </si>
  <si>
    <t>Тромбоцитлар  агрегацияси АДФ билан</t>
  </si>
  <si>
    <t>Тромбоцитлар  агрегацияси Коллаген билан</t>
  </si>
  <si>
    <t xml:space="preserve">Тромбоцитларнинг аггрегацияси Ристоцетин билан </t>
  </si>
  <si>
    <t>Фактор Виллебранда</t>
  </si>
  <si>
    <t>Қондаги антитиреопероксидаза (АнтиТПО) миқдорини аниқлаш</t>
  </si>
  <si>
    <t>Қондаги амилаза миқдорини аниқлаш (ярим автомат)</t>
  </si>
  <si>
    <t>Қондаги витамин D миқдорини аниқлаш</t>
  </si>
  <si>
    <t>Қондаги кортизол миқдорини аниқлаш</t>
  </si>
  <si>
    <t>Қондаги пролактин миқдорини аниқлаш</t>
  </si>
  <si>
    <t>Қондаги тестостерон миқдорини аниқлаш</t>
  </si>
  <si>
    <t>Қондаги эстрадиол миқдорини аниқлаш</t>
  </si>
  <si>
    <t>Қондаги инсулин миқдорини аниқлаш</t>
  </si>
  <si>
    <t>Қондаги Д-димер миқдорини аниқлаш (ярим автомат)</t>
  </si>
  <si>
    <t>Сийдикда микроальбумин миқдорини аниқлаш</t>
  </si>
  <si>
    <t>Қондаги прокальцитонин миқдорини аниқлаш</t>
  </si>
  <si>
    <t>Қонда фолий кислотаси миқдорини аниқлаш</t>
  </si>
  <si>
    <t>Қонда фолликулани стимуляция қилувчи гармонни аниқлаш</t>
  </si>
  <si>
    <t xml:space="preserve">SARS-COV-19 антигенини экспресс аниқлаш </t>
  </si>
  <si>
    <t>Қонда SARS-COV-19 га нейтралловчи антитаначалар миқдорини аниқлаш</t>
  </si>
  <si>
    <t>Қонда COVID-19 IgM/IgG  миқдорини аниқлаш</t>
  </si>
  <si>
    <t>Қондаги интерлейкин-6 миқдорини аниқлаш</t>
  </si>
  <si>
    <t>Қонда Апо-А1 миқдорини аниқлаш</t>
  </si>
  <si>
    <t>Қонда Апо-В миқдорини аниқлаш</t>
  </si>
  <si>
    <t>Қонда натрийуретик пептид миқдорини аниқлаш (FineCare)</t>
  </si>
  <si>
    <t>Қонда натрийуретик пептид миқдорини аниқлаш</t>
  </si>
  <si>
    <t>Қонда цистатин С миқдорини аниқлаш</t>
  </si>
  <si>
    <t>Қондаги газ миқдорини аниқлаш 8 параметрда КРО</t>
  </si>
  <si>
    <t>Қондаги газ миқдорини аниқлаш 14 параметрда КХР</t>
  </si>
  <si>
    <t>Протромбин вақти, протромбин нисбат, ХМН, фибриноген</t>
  </si>
  <si>
    <t>АЧТВ</t>
  </si>
  <si>
    <t>Фибириноген Клаус буйича</t>
  </si>
  <si>
    <t>Антитромбин</t>
  </si>
  <si>
    <t>Кварц активатори билан коагуляция вакти</t>
  </si>
  <si>
    <t>Д-димер</t>
  </si>
  <si>
    <t>Протеин С</t>
  </si>
  <si>
    <t>Эркин протеин С</t>
  </si>
  <si>
    <t>Анти Ха гепарин</t>
  </si>
  <si>
    <t>Анти Ха ривароксабан</t>
  </si>
  <si>
    <t>Анти Ха апиксабан</t>
  </si>
  <si>
    <t>Фактор Виллебранда антиген</t>
  </si>
  <si>
    <t>Фактор Виллебранда активность</t>
  </si>
  <si>
    <t>Плазминоген</t>
  </si>
  <si>
    <t>Ингибитор плазмина</t>
  </si>
  <si>
    <t>Гепарин-индуцированная тромбоцитопения</t>
  </si>
  <si>
    <t xml:space="preserve">Қондаги глюкоза миқдорини аниқлаш </t>
  </si>
  <si>
    <t xml:space="preserve">Қондаги АЛТ миқдорини аниқлаш </t>
  </si>
  <si>
    <t>Қондаги АСТ миқдорини аниқлаш</t>
  </si>
  <si>
    <t xml:space="preserve">Қондаги умумий холестерин миқдорини аниқлаш </t>
  </si>
  <si>
    <t xml:space="preserve">Қондаги триглицеридлар миқдорини аниқлаш </t>
  </si>
  <si>
    <t>Қондаги умумий билирубин миқдорини аниқлаш</t>
  </si>
  <si>
    <t xml:space="preserve">Қондаги боғланган билирубин миқдорини аниқлаш </t>
  </si>
  <si>
    <t xml:space="preserve">Қондаги креатинин миқдорини аниқлаш </t>
  </si>
  <si>
    <t>Қондаги умумий оқсил миқдорини аниқлаш</t>
  </si>
  <si>
    <t xml:space="preserve">Қондаги мочевина миқдорини аниқлаш </t>
  </si>
  <si>
    <t>Қондаги сийдик кислотаси миқдорини аниқлаш</t>
  </si>
  <si>
    <t>Қондаги умумий КФК миқдорини аниқлаш</t>
  </si>
  <si>
    <t>Қондаги МВ КФК миқдорини аниқлаш</t>
  </si>
  <si>
    <t xml:space="preserve">Қондаги ревматоид омил миқдорини аниқлаш </t>
  </si>
  <si>
    <t>Қондаги амилаза миқдорини аниқлаш</t>
  </si>
  <si>
    <t>Қондаги С-реактив оқсил миқдорини аниқлаш</t>
  </si>
  <si>
    <t xml:space="preserve">Қондаги альфа-холестерин миқдорини аниқлаш </t>
  </si>
  <si>
    <t xml:space="preserve">Қондаги гликозланган гемоглобин миқдорини аниқлаш </t>
  </si>
  <si>
    <t>Қондаги антистрептолизин-О миқдорини аниқлаш (АСЛО)</t>
  </si>
  <si>
    <t>Глюкоза билан зўриқмали синама (анализатор)</t>
  </si>
  <si>
    <t>Қондаги альбумин миқдорини аниқлаш</t>
  </si>
  <si>
    <t>Қондаги электролитлар миқдорини аниқлаш</t>
  </si>
  <si>
    <t xml:space="preserve">Қондаги темир миқдорини аниқлаш </t>
  </si>
  <si>
    <t xml:space="preserve">Қондаги фосфор миқдорини аниқлаш </t>
  </si>
  <si>
    <t xml:space="preserve">Қондаги кальций миқдорини аниқлаш </t>
  </si>
  <si>
    <t>Қондаги магний миқдорини аниқлаш</t>
  </si>
  <si>
    <t xml:space="preserve">Қондаги ферритин миқдорини аниқлаш </t>
  </si>
  <si>
    <t>Қондаги липопротеин (а) миқдорини аниқлаш</t>
  </si>
  <si>
    <t>Реберг синамаси</t>
  </si>
  <si>
    <t>Қондаги зардобида паст зичли липопротеидлар  миқдорини аниқлаш</t>
  </si>
  <si>
    <t>Қонда панкреатик амилаза  миқдорини аниқлаш</t>
  </si>
  <si>
    <t>Қонда ишқорли фосфатаза миқдорини аниқлаш</t>
  </si>
  <si>
    <t>Қонда юқори сезувчи кардиал тропонинини аниклаш</t>
  </si>
  <si>
    <t>Қонда юқори Витамин В-12 миқдорини аниқлаш</t>
  </si>
  <si>
    <t>Қонда гомотсистеин миқдорини аниқлаш</t>
  </si>
  <si>
    <t>Гепатит В вирусини ИХЛА усулда сонини аниқлаш</t>
  </si>
  <si>
    <t>Гепатит С вирусини ИХЛА усулда сонини аниқлаш</t>
  </si>
  <si>
    <t>ОИТ инфекциясини ИХЛА усулда сонии аниқлаш</t>
  </si>
  <si>
    <t>Сифилис инфекциясини ИХЛА усулда сонини аниқлаш</t>
  </si>
  <si>
    <t>Қонда фосфолипаза миқдорини аниқлаш</t>
  </si>
  <si>
    <t>Қонда гамма-глутамилтрансфераза  миқдорини аниқлаш</t>
  </si>
  <si>
    <t>Қонда гликозланган гемоглобин миқдорини аниқлаш</t>
  </si>
  <si>
    <t>Қонда паст зичликдаги холестерин миқдорини аниқлаш</t>
  </si>
  <si>
    <t>Қонда ST2 биомаркери миқдорини AFIAS-10 анализаторида  аниқлаш</t>
  </si>
  <si>
    <t xml:space="preserve">Қонда NT-proBNP (натрий уретик пептид) миқдорини  AFIAS-10 анализаторида аниқлаш </t>
  </si>
  <si>
    <t>Қонда С-реактив оқсили  миқдорини AFIAS-10 анализаторида аниқлаш</t>
  </si>
  <si>
    <t>Донорни АВ0 қон гуруҳи резус-омилини ва реципиент қони билан мувофиқлигини аниқлаш</t>
  </si>
  <si>
    <t>Перикардиал суюқлигини текшириш таҳлили</t>
  </si>
  <si>
    <t>Плеврал суюқлигини текшириш таҳлили</t>
  </si>
  <si>
    <t>Лаборатория МГИ</t>
  </si>
  <si>
    <t xml:space="preserve">ПЦР COVID-19 </t>
  </si>
  <si>
    <t>Экспресс тест на антиген СOVID 19</t>
  </si>
  <si>
    <t>Фармакогенетика Варфарин</t>
  </si>
  <si>
    <t>Фармакогенетика  Гипертония</t>
  </si>
  <si>
    <t>Фармакогенетика Клопидогрель</t>
  </si>
  <si>
    <t>Определение HCV РНК вируса гепатита 
С методом пцр количественно</t>
  </si>
  <si>
    <t>Определение HBV DNA вируса гепатита 
B методом пцр количественно</t>
  </si>
  <si>
    <t>ДНК ажратиш (реагент ҳисобисиз)</t>
  </si>
  <si>
    <t>ДНК ажратиш (реагент ҳисоби билан)</t>
  </si>
  <si>
    <t>DT-Primeda Real-time усули орқали генотиплаш усули (реагент ҳисобисиз)</t>
  </si>
  <si>
    <t>Сенгер бўйича секвенирлаш (реагент ҳисобисиз)</t>
  </si>
  <si>
    <t xml:space="preserve">  NGS секвенаторида секвенирлаш орқали генотиплаш (реагент ҳисобисиз)</t>
  </si>
  <si>
    <t>Юрак аритмияси ва кардиомиопатия кардиопанели NGS секвенаторида 128та генни секвенирлаш</t>
  </si>
  <si>
    <t>Бактериологик лаборатория</t>
  </si>
  <si>
    <t>Ичак дизбактериози (сезувчанлик)</t>
  </si>
  <si>
    <t xml:space="preserve">Кўз, бурун, вагина, яра ва бошқалар микрофлораси (сезувчанлик) </t>
  </si>
  <si>
    <t>Микрофлора учун сийдик (сезувчанлик)</t>
  </si>
  <si>
    <t>Микрофлора учун балғам (сезувчанлик)</t>
  </si>
  <si>
    <t>Кандидозга текширув</t>
  </si>
  <si>
    <t>Антибиотикограмма</t>
  </si>
  <si>
    <t>Уросептикларга сезувчанлик</t>
  </si>
  <si>
    <t>Стафилакокка текширув</t>
  </si>
  <si>
    <t>Стрептококкга текширув</t>
  </si>
  <si>
    <t>Шигеллалар ва сальмонеллаларга текширув</t>
  </si>
  <si>
    <t>Шигеллалар ва сальмонеллаларга (текширилиши керак бўлган  контингент) текширув</t>
  </si>
  <si>
    <t>Бифидобактерияларга текширув</t>
  </si>
  <si>
    <t>Лактобактерияларга текширув</t>
  </si>
  <si>
    <t>Протеяларга текширув</t>
  </si>
  <si>
    <t>Қонни стерилликка текшириш</t>
  </si>
  <si>
    <t>Қонни гемокультурага текшириш</t>
  </si>
  <si>
    <t>Аутофлоранинг антогонистик фаоллиги</t>
  </si>
  <si>
    <t>Суртма бакскопияси</t>
  </si>
  <si>
    <t>S. pneumonia, бета- гемолитик стрептококк ва  Streptococcus Viridansларни антибиотикларга сезувчанлигини аниқлаш (AST-ST03)</t>
  </si>
  <si>
    <t>194*</t>
  </si>
  <si>
    <t>Клиник аҳамиятли аэроб грамманфий бактерияларни антибиотикга сезувчанлигини аниқлаш (AST-GN86)</t>
  </si>
  <si>
    <t>195*</t>
  </si>
  <si>
    <t>Замбуруғларни антибиотикга сезувчанлигини аниқлаш (AST-YS08)</t>
  </si>
  <si>
    <t>196*</t>
  </si>
  <si>
    <t>Клиник аҳамиятли аэроб грамманфий бактерияларни антибиотикга сезувчанлигини аниқлаш (AST-N203)</t>
  </si>
  <si>
    <t>197*</t>
  </si>
  <si>
    <t>Клиник аҳамиятли аэроб грамманфий бактерияларни антибиотикга сезувчанлигини аниқлаш (AST-N232)</t>
  </si>
  <si>
    <t>198*</t>
  </si>
  <si>
    <t>Энтерококк, стрептококк, стафилококк ва  граммусбат микроорганизмларни антибиотикгага сезувчанлигини  аниқлаш (VITEK 2 GP)</t>
  </si>
  <si>
    <t>199*</t>
  </si>
  <si>
    <t>Клиник аҳамиятли  грамманфий таёқчаларни антибиотикга сезувчанлигини аниқлаш (VITEK 2 GN)</t>
  </si>
  <si>
    <t>200*</t>
  </si>
  <si>
    <t>Клиник аҳамиятга эга ачитқи ва ачиткига ўхшаш микроорганизмларни антибиотикга сезвчанлигини аниқлаш (VITEK 2 YST)</t>
  </si>
  <si>
    <t>201*</t>
  </si>
  <si>
    <t xml:space="preserve"> Staphylococcus spp., Enterococcus spp., S. Agalactiae антибиотикга сезувчанлигини аниқлаш (VITEK 2 AST- P644)</t>
  </si>
  <si>
    <t>202*</t>
  </si>
  <si>
    <t xml:space="preserve"> Staphylococcus spp., Enterococcus spp., S. Agalactiae антибиотикга сезувчанлигини аниқлаш (VITEK 2 AST- P664)</t>
  </si>
  <si>
    <t>Функционал ташхислаш бўлими</t>
  </si>
  <si>
    <t>ЭКГ олиш ва изохлаш</t>
  </si>
  <si>
    <t>Велоэргометрия синамаси</t>
  </si>
  <si>
    <t>Ритмограмма</t>
  </si>
  <si>
    <t xml:space="preserve">НЭБУ бўйича ЭКГ олиш </t>
  </si>
  <si>
    <t>Тредмил юкламали синамаси</t>
  </si>
  <si>
    <t>Стресс-ЭХО КГ (юкламали)</t>
  </si>
  <si>
    <t>Стресс-ЭХО КГ (фармакологик)</t>
  </si>
  <si>
    <t>Кучайтирилган ташқи контрпульсация</t>
  </si>
  <si>
    <t>ЭхоКС+ДЭхо КС рангли оқим билан бирга</t>
  </si>
  <si>
    <t>Марказий гемодинамикани баҳолаш</t>
  </si>
  <si>
    <t>Қизилўнгач орқали ЭХО КГ</t>
  </si>
  <si>
    <t>Қизилўнгач орқали ЭХО КГ ухлатиш орқали</t>
  </si>
  <si>
    <t>Қизилўнгач орқали ЭХО КГ (3D режимда)</t>
  </si>
  <si>
    <t>Қизилўнгач орқали ЭХО КГ (3D режимда) ухлатиш орқали</t>
  </si>
  <si>
    <t>Спекл трекинг усулида чап қоринча деформациясини аниқлаш</t>
  </si>
  <si>
    <t>Ультратовуш текшируви (бир аъзо)</t>
  </si>
  <si>
    <t>Қон томирни триплекс сканери (ҳар бир томир ўзани учун)</t>
  </si>
  <si>
    <t>ЭКГ суткалик холтер мониторлаш</t>
  </si>
  <si>
    <t>ЭКГ суткалик холтер мониторлаш + АҚБни суткалик мониторлаш</t>
  </si>
  <si>
    <t>АҚБни суткалик мониторлаш</t>
  </si>
  <si>
    <t>ЭхоКС+ДЭхо КС рангли оқим бирга биргаликда (бемор хонасида, тўшакда)</t>
  </si>
  <si>
    <t>ЭхоКС+ДЭхо КС гемоперикардни аниқлаш учун (бемор хонасида, тўшакда)</t>
  </si>
  <si>
    <t xml:space="preserve">SphigmoCor ускунаси билан аппланацион тонометрия аниқлаш </t>
  </si>
  <si>
    <t>ЭЭГ</t>
  </si>
  <si>
    <t>РЭГ</t>
  </si>
  <si>
    <t>ЭхоЭС</t>
  </si>
  <si>
    <t xml:space="preserve">Тромболизис (тромболитик нархисиз) </t>
  </si>
  <si>
    <t xml:space="preserve">Электрик кардиоверсия </t>
  </si>
  <si>
    <t>Игна-терапия (игна нархисиз)</t>
  </si>
  <si>
    <t>"ДЗИНДА" кўп функционал ускунасида маълум нуқтанинг рефлексотерапия</t>
  </si>
  <si>
    <t>"ДЗИНДА" кўп функционал ускунасида электрон массаж</t>
  </si>
  <si>
    <t>Спирография</t>
  </si>
  <si>
    <t>Оёқ ёки Қўл веналарининг доплер текшируви</t>
  </si>
  <si>
    <t>Оёқ ёки Қўл артериаларининг доплерографик текшируви</t>
  </si>
  <si>
    <t>Видеоэзофагогастро-дуоденоскопия</t>
  </si>
  <si>
    <t>Видеоэзофагогастродуоденоскопия + взятие биопсии</t>
  </si>
  <si>
    <t>Видеоэзофагогастродуоденоскопия (поднаркозом)</t>
  </si>
  <si>
    <t>Видеоэзофагогастродуоденоскопия (поднаркозом) эндоскопическое  удаление новообразования (полипов) желудка и 12.п.к .</t>
  </si>
  <si>
    <t>Видеоэзофагогастродуоденоскопия Местное (эндоскопическое) лечение  язв желудка и луковицы 12-перстной кишки</t>
  </si>
  <si>
    <t>Видеоэзофагогастродуоденоскопия (поднаркозом) Местное (эндоскопическое) лечение язв желудка и луковицы 12-перстной кишки</t>
  </si>
  <si>
    <t>Трахеобронхоскопия (под наркозом)</t>
  </si>
  <si>
    <t>Трахеобронхоскопия</t>
  </si>
  <si>
    <t>"Somnolab" асбоби ёрдамида тунги уйқу обструктив апноэ синдромини аниқлаш</t>
  </si>
  <si>
    <t>"Somno chek" асбоби ёрдамида уйқудаги нафас олиш ўзгаришлари диагностикаси - респиратор мониторинг</t>
  </si>
  <si>
    <t>SIPAP (СРАР)</t>
  </si>
  <si>
    <t>Жигар фиброскани</t>
  </si>
  <si>
    <t>ЭхоКГ кенгайтирилган протокол</t>
  </si>
  <si>
    <t>ЭхоКГ лимитирланган протокол</t>
  </si>
  <si>
    <t xml:space="preserve">ЭхоКГ Фокус протокол </t>
  </si>
  <si>
    <t>Қорин аортаси ультратовуш текшируви</t>
  </si>
  <si>
    <t>Буйрак артериялари доплерографияси</t>
  </si>
  <si>
    <t xml:space="preserve">Рентген бўлими </t>
  </si>
  <si>
    <t>Кўкрак қафаси рентгенографияси, бемор хонасида мобил рентген аппарат билан</t>
  </si>
  <si>
    <t xml:space="preserve">Кўкрак қафаси рентгенограммаси </t>
  </si>
  <si>
    <t>Кўкрак қафаси рентгенографияси,ён ҳолатда</t>
  </si>
  <si>
    <t>Умуртқа поғонаси бир қисми рентгенографияси, 
2 кўриниш ҳолатда</t>
  </si>
  <si>
    <t>Битта бўғим рентгенографияси, 
2 кўриниш ҳолатда</t>
  </si>
  <si>
    <t>Битта трубкасимон суяк рентгенографияси, 
2 кўриниш ҳолатда</t>
  </si>
  <si>
    <t>Чаноқ ва чаноқ-сон бўгимлари умумий рентгенографияси</t>
  </si>
  <si>
    <t>Қорин бўшлиғи умумий рентгенографияси</t>
  </si>
  <si>
    <t>Дум суяги рентгенографияси, 
2 кўриниш ҳолатда</t>
  </si>
  <si>
    <t>Бурун ёндош бўшлиқлари рентгенографияси</t>
  </si>
  <si>
    <t>МСКТ</t>
  </si>
  <si>
    <t xml:space="preserve">Бош мия МСКТ текшируви                                          </t>
  </si>
  <si>
    <t>Бош мия  МСКТ текшируви, қон томир ичига контраст юбориш орқали</t>
  </si>
  <si>
    <t xml:space="preserve">Ўрта қулоқ МСКТ текшируви                  </t>
  </si>
  <si>
    <t>Кўз соҳаси МСКТ текшируви</t>
  </si>
  <si>
    <t>Бурун ёндош бўшлиқлари МСКТ текшируви</t>
  </si>
  <si>
    <t xml:space="preserve"> Юз суяклари МСКТ текшируви                </t>
  </si>
  <si>
    <t>Чакка-пастки жаг боғими МСКТ текшируви</t>
  </si>
  <si>
    <t>Краниовертебрал соҳа МСКТ текшируви</t>
  </si>
  <si>
    <t>Кўкрак қафаси аъзолари МСКТ текшируви, коронар индексни аниқлаш билан</t>
  </si>
  <si>
    <t>Бўйин соҳаси юмшоқ тўқималари МСКТ текшируви</t>
  </si>
  <si>
    <t xml:space="preserve">Бўйин соҳаси юмшоқ тўқималари МСКТ текшируви, қон томир ичига контраст юбориш орқали                              </t>
  </si>
  <si>
    <t xml:space="preserve">Кўкрак қафаси азолари МСКТ текшируви                         </t>
  </si>
  <si>
    <t>Қорин бўшлиғи аъзолари МСКТ текшируви</t>
  </si>
  <si>
    <t xml:space="preserve">Қорин бўшлиғи аъзолари МСКТ текшируви, қон томир ичига контраст юбориш орқали                                         </t>
  </si>
  <si>
    <t>Буйраклар МСКТ текшируви</t>
  </si>
  <si>
    <t xml:space="preserve">Буйраклар ва сийдик йўллари МСКТ текшируви, қон томир ичига контраст юбориш орқали                                    </t>
  </si>
  <si>
    <t xml:space="preserve">Буйрак усти безлари МСКТ текшируви                           </t>
  </si>
  <si>
    <t xml:space="preserve">Қорин бўшлиғи ва қорин орқа соҳа МСКТ текшируви                                         </t>
  </si>
  <si>
    <t xml:space="preserve">Елка бўғими МСКТ текшируви                                           </t>
  </si>
  <si>
    <t xml:space="preserve">Тирсак бўғими МСКТ текшируви                                </t>
  </si>
  <si>
    <t xml:space="preserve">Чаноқ-сон бўғими МСКТ текшируви                                </t>
  </si>
  <si>
    <t xml:space="preserve">Тизза бўғими МСКТ текшируви                                        </t>
  </si>
  <si>
    <t>Найсимон суяклар МСКТ текшируви</t>
  </si>
  <si>
    <t>Оёқ  панжаси МСКТ текшируви</t>
  </si>
  <si>
    <t>Кафт соҳаси МСКТ текшируви</t>
  </si>
  <si>
    <t xml:space="preserve">Билак-кафт бўғими МСКТ текшируви                                            </t>
  </si>
  <si>
    <t xml:space="preserve">Чаноқ суяклари МСКТ  текшируви                      </t>
  </si>
  <si>
    <t>Умуртқа поғонаси бўйин қисми МСКТ текшируви</t>
  </si>
  <si>
    <t>Умуртқа поғонаси кўкрак қисми МСКТ текшируви</t>
  </si>
  <si>
    <t>Умуртқа поғонаси бел қисми МСКТ текшируви</t>
  </si>
  <si>
    <t>МСКТ Экстракраниал артериялар ангиографияси</t>
  </si>
  <si>
    <t>МСКТ Интракраниал артериялар ангиографияси</t>
  </si>
  <si>
    <t>МСКТ Экстракраниал ва интаркраниал артериялар ангиографияси</t>
  </si>
  <si>
    <t>МСКТ Кўкрак қафаси магистраль қон томирлари ангиографияси</t>
  </si>
  <si>
    <t>МСКТ Юрак текшируви, қон томир ичига контраст юбориш орқали</t>
  </si>
  <si>
    <t>МСКТ Коронар қон томирлар ангиографияси</t>
  </si>
  <si>
    <t>МСКТ Аорта битта қисмининг ангиографияси</t>
  </si>
  <si>
    <t xml:space="preserve"> МСКТ Қўл / оёқларнинг проксимал ёки дистал қисмлари ангиографияси</t>
  </si>
  <si>
    <t>МСКТ Аорта кўкрак ва қорин қисми ангиографияси</t>
  </si>
  <si>
    <t>МСКТ Қорин аъзолари текшируви, оғиз орқали контраст қабул қилган ҳолда</t>
  </si>
  <si>
    <t>МСКТ Қалқонсимон без текшируви</t>
  </si>
  <si>
    <t xml:space="preserve">Физиотерапия бўлими </t>
  </si>
  <si>
    <t>Физиотерапевт маслаҳати</t>
  </si>
  <si>
    <t>Электрофорез (новокаин билан)</t>
  </si>
  <si>
    <t>Электрофорез (новокаин билан, жойида)</t>
  </si>
  <si>
    <t>Электрофорез (калий йод билан)</t>
  </si>
  <si>
    <t>Электрофорез  (5% анальгин билан)</t>
  </si>
  <si>
    <t>Электрофорез (5% ли CaCL2)</t>
  </si>
  <si>
    <t>СМТ-форез (2% ли новокоин билан)</t>
  </si>
  <si>
    <t>СМТ-форез (2% ли новокоин билан, жойида)</t>
  </si>
  <si>
    <t>СМТ-фарез (0.05% ли прозерин билан)</t>
  </si>
  <si>
    <t>СМТ-форез (5% ли анальгин билан)</t>
  </si>
  <si>
    <t>СМТ-форез (5% ли калий йод билан)</t>
  </si>
  <si>
    <t>Дорсенвал билан даволаш</t>
  </si>
  <si>
    <t>Ультратовуш терапияси</t>
  </si>
  <si>
    <t>Ультратовуш терапияси (жойида)</t>
  </si>
  <si>
    <t>Ультратовуш оркали буғ билан даволаш</t>
  </si>
  <si>
    <t>Ультратовуш оркали буғ билан даволаш (жойида)</t>
  </si>
  <si>
    <t>Ультра юқори частотали терапия (УВЧ)</t>
  </si>
  <si>
    <t>Тубус кварц терапияси</t>
  </si>
  <si>
    <t>Умумий ультра бинафша нурлари</t>
  </si>
  <si>
    <t>Лимфодренаж</t>
  </si>
  <si>
    <t>Бош елка буйин сохасини укалаш.</t>
  </si>
  <si>
    <t>Бош елка буйин сохасини укалаш (жойида)</t>
  </si>
  <si>
    <t>Ўнг оёқни уқалаш</t>
  </si>
  <si>
    <t>Ўнг оёқни уқалаш (жойида)</t>
  </si>
  <si>
    <t>Чап оёқни уқалаш</t>
  </si>
  <si>
    <t>Чап оёқни уқалаш (жойида)</t>
  </si>
  <si>
    <t>Куракни уқалаш</t>
  </si>
  <si>
    <t>Куракни уқалаш (жойида)</t>
  </si>
  <si>
    <t>Умуртка поғонаси бўйлаб уқалаш</t>
  </si>
  <si>
    <t>Умуртка поғонаси бўйлаб уқалаш (жойида)</t>
  </si>
  <si>
    <t>Юзни уқалаш</t>
  </si>
  <si>
    <t>Юзни уқалаш (жойида)</t>
  </si>
  <si>
    <t>Ўнг қўлни уқалаш</t>
  </si>
  <si>
    <t>Ўнг қўлни уқалаш (жойида)</t>
  </si>
  <si>
    <t>Чап қўлни уқалаш</t>
  </si>
  <si>
    <t>Чап қўлни уқалаш (жойида)</t>
  </si>
  <si>
    <t>Бел соҳасини уқалаш</t>
  </si>
  <si>
    <t>Бел соҳасини уқалаш (жойида)</t>
  </si>
  <si>
    <t xml:space="preserve">Қорин соҳасини уқалаш </t>
  </si>
  <si>
    <t>Қорин соҳасини уқалаш (жойида)</t>
  </si>
  <si>
    <t>Умумий уқалаш</t>
  </si>
  <si>
    <t>Умумий уқалаш (жойида)</t>
  </si>
  <si>
    <t>Умуртқа поғонасини виброуқалаш</t>
  </si>
  <si>
    <t>Мат -нуга муолажаси</t>
  </si>
  <si>
    <t>Био-ХАРТ муолажаси.</t>
  </si>
  <si>
    <t xml:space="preserve">Био-ХАРТ муолажаси (жойида) </t>
  </si>
  <si>
    <t>Лазер терапияси</t>
  </si>
  <si>
    <t>Лазер терапияси (жойида)</t>
  </si>
  <si>
    <t>Қорин сохасига узун тўлқинли инфрақизил терапия</t>
  </si>
  <si>
    <t>Қорин сохасига узун тўлқинли инфрақизил терапия (жойида)</t>
  </si>
  <si>
    <t xml:space="preserve"> Юрак кон томирлари касалликларида ДЖТ машғулотлари (гуруҳда)</t>
  </si>
  <si>
    <t>Юрак кон томирлари касалликларида ДЖТ машғулотлари (индивидуал)</t>
  </si>
  <si>
    <t>Таянч харакати системаси  буйича ДЖТ машгулотлари (гуруҳда)</t>
  </si>
  <si>
    <t>Таянч харакати системаси  буйича ДЖТ машгулотлари (индивидуал)</t>
  </si>
  <si>
    <t xml:space="preserve">Нафас олиш машқлари гимнастикаси </t>
  </si>
  <si>
    <t>Магнитолазер терапияси БТЛ аппаратида</t>
  </si>
  <si>
    <t>Диодинамик ток (ДДТ)</t>
  </si>
  <si>
    <t>Электро уйку терапияси</t>
  </si>
  <si>
    <t>Қўл ва оёқларни электростимуляциялаш</t>
  </si>
  <si>
    <t xml:space="preserve">Кроват массажер ёрдамида стимуляция </t>
  </si>
  <si>
    <t>Турман камар ёрдамида даволаш</t>
  </si>
  <si>
    <t>Стоматолог хонаси</t>
  </si>
  <si>
    <t>Стоматолог маслаҳати</t>
  </si>
  <si>
    <t>Кариесни даволаш</t>
  </si>
  <si>
    <t>Пульпит (1 илдизли тиш)</t>
  </si>
  <si>
    <t>Пульпит (2 илдизли тиш)</t>
  </si>
  <si>
    <t>Пульпит (3 илдизли тиш)</t>
  </si>
  <si>
    <t xml:space="preserve">Периодонтит (1 илдизли тиш) </t>
  </si>
  <si>
    <t xml:space="preserve">Периодонтит (2 илдизли тиш) </t>
  </si>
  <si>
    <t xml:space="preserve">Периодонтит (3 илдизли тиш) </t>
  </si>
  <si>
    <t>Тиш тоши ва карашларини тозалаш (1 та тиш)</t>
  </si>
  <si>
    <t>Бир илдизли тишни олиш</t>
  </si>
  <si>
    <t>Икки илдизли тишни олиш</t>
  </si>
  <si>
    <t>Уч илдизли тишни олиш</t>
  </si>
  <si>
    <t>Протез коррекцияси</t>
  </si>
  <si>
    <t>Қопламани ечиш</t>
  </si>
  <si>
    <t>Электро физиологик тадқиқотлар жарроҳлик бўлимига ўтказиладиган юқори технологик амалиётлар</t>
  </si>
  <si>
    <t xml:space="preserve">Юрак ичи электрофизиологик текшируви </t>
  </si>
  <si>
    <t xml:space="preserve">Юрак ичи электрофизиологик текшируви ва Радиочастотали (катетерлик) аблацияси </t>
  </si>
  <si>
    <t xml:space="preserve">Доимий Электрокардиостимулятор имплантациясини ўтказиш (ЭКС) </t>
  </si>
  <si>
    <t xml:space="preserve">CRT-D имплантациясини ўтказиш </t>
  </si>
  <si>
    <t xml:space="preserve">Чреспищеводная стимуляция </t>
  </si>
  <si>
    <t xml:space="preserve">Чап бўлмача қулоқчасига окклюдер имплантациясини ўтказиш </t>
  </si>
  <si>
    <t xml:space="preserve">Электрокардиостимулятор ёки эндокардиал электродларни  алмаштириш </t>
  </si>
  <si>
    <t>Имплантацияланувчи кардиовертер дефибриллятор ИКД</t>
  </si>
  <si>
    <t>Рентгеноэндоваскуляр жарроҳлик бўлимида ўтказиладиган юқори технологик амалиётлар</t>
  </si>
  <si>
    <t xml:space="preserve">Диагностик ангиография муолажаси </t>
  </si>
  <si>
    <t>Тери ичи ультратовуш текшируви</t>
  </si>
  <si>
    <t>FFR текшируви</t>
  </si>
  <si>
    <t xml:space="preserve">Юрак бўшлиқлари, магистрал қон-томирлар катетеризацияси ва тензиометрияси  </t>
  </si>
  <si>
    <t>Юрак бўшлиқларидан ва томирлардан ёт жисмларни  олиб ташлаш амалиёти</t>
  </si>
  <si>
    <t xml:space="preserve">Тери орқали ангиопластика амалиёти </t>
  </si>
  <si>
    <t xml:space="preserve">Тери орқали ангиопластика ва стентлаш амалиёти </t>
  </si>
  <si>
    <t xml:space="preserve">Катетер орқали баллонли валвулопластика амалиёти </t>
  </si>
  <si>
    <t xml:space="preserve">Катетер орқали юрак туғма нуқсонларини ёпиш амалиёти  </t>
  </si>
  <si>
    <t xml:space="preserve">Церебрал/висцерал артериялар эмболизацияси </t>
  </si>
  <si>
    <t xml:space="preserve">Кавафильтр ўрнатиш амалиёти </t>
  </si>
  <si>
    <t xml:space="preserve">Висцерал артериялар катетер орқали  тромболизиси </t>
  </si>
  <si>
    <t xml:space="preserve">Катетер орқали аортал клапанни протезлаш амалиёти </t>
  </si>
  <si>
    <t xml:space="preserve">Перикардни Марфан усули бўйича пункцияси </t>
  </si>
  <si>
    <t>Аорто коарктацияси стент амалиёти</t>
  </si>
  <si>
    <t>Ротацион атеректомия амалиёти</t>
  </si>
  <si>
    <t>Кардиожарроҳлик бўлимида ўтказиладиган юқори технологик амалиётлар</t>
  </si>
  <si>
    <t>Юракнинг битта клапанини протезлаш ёки пластикаси сунъий қон айланиш ва кардиоплегия шароитида</t>
  </si>
  <si>
    <t>Юракнинг иккита клапанларини протезлаш ёки пластикаси сунъий қон айланиш ва кардиоплегия шароитида</t>
  </si>
  <si>
    <t>Юракнинг учта клапанларини протезлаш ёки пластикаси сунъий қон айланиш ва кардиоплегия шароитида</t>
  </si>
  <si>
    <t xml:space="preserve">Аорто-коронар шунтлаш амалиёти сунъий қон айланиш шароитида </t>
  </si>
  <si>
    <t>Ишлаб турган юракда аорто-коронар шунтлаш  (OPCAB)</t>
  </si>
  <si>
    <t>Қўшма амалиётлар (АКШ+юрак клапанини пластикаси ёки протезлаш сунъий қон айланиш шароитида)</t>
  </si>
  <si>
    <t>Қўшма амалиётлар (АКШ+ каротидэндартерэктомия)</t>
  </si>
  <si>
    <t>Юрак бўшлиқларидаги амалиётлар</t>
  </si>
  <si>
    <t>Периферик қон-томирлардаги амалиётлар</t>
  </si>
  <si>
    <t>Аортадаги амалиётлар сунъий қон айланиш шароитида</t>
  </si>
  <si>
    <t>Қўшма амалиётлар (АКШ+юрак клапанини протезлаш ёки пластикаси+аортадаги аралашувлар сунъий қон айланиши ва кардиоплегия шароитида)</t>
  </si>
  <si>
    <t>Қўшма амалиёт юрак клапанини протезлаш ёки пластикаси+аортадаги аралашувлар сунъий қон айланиши ва кардиоплегия шароитида</t>
  </si>
  <si>
    <t>Қўшма амалиёт юрак клапанлари пластикаси ёки протезлаш радиочастот аббляция билан биргаликда</t>
  </si>
  <si>
    <t>Беморни жаррохлик амалиётидан сўнг боғловлар</t>
  </si>
  <si>
    <t>Плевра бўшлиғи пункцияси</t>
  </si>
  <si>
    <t>Интраоперацион флоуметрия</t>
  </si>
  <si>
    <t>Қўшма амалиёт: Аорто-коронар шунтлаш амалиёти + юрак иккита клапанини протезлаш ёки пластикаси + аортадаги аралашувлар сунъий қон айланиш ускунаси ёрдамида</t>
  </si>
  <si>
    <t>Қўшма амалиёт: Аорто-коронар шунтлаш амалиёти + юрак иккита клапанини протезлаш ёки пластикаси сунъий қон айланиш ускунаси ёрдамида</t>
  </si>
  <si>
    <t>Қўшма амалиёт: Аорто-коронар шунтлаш амалиёти + юрак учта клапанини протезлаш ёки пластикаси + аортадаги аралашувлар сунъий қон айланиш ускунаси ёрдамида</t>
  </si>
  <si>
    <t>Қўшма амалиёт: Аорто-коронар шунтлаш амалиёти + юрак учта клапанини протезлаш ёки пластикаси сунъий қон айланиш ускунаси ёрдамида</t>
  </si>
  <si>
    <t>Қўшма амалиёт: юрак иккита клапанини протезлаш ёки пластикаси + аортадаги аралашувлар сунъий қон айланиш ускунаси ёрдамида</t>
  </si>
  <si>
    <t>Қўшма амалиёт: юрак учта клапанини протезлаш ёки пластикаси + аортадаги аралашувлар сунъий қон айланиш ускунаси ёрдамида</t>
  </si>
  <si>
    <t>Перикардэктомия</t>
  </si>
  <si>
    <t>Марказий зарарсизлантириш бўлими хизмати</t>
  </si>
  <si>
    <t>Рентгеноэндоваскуляр жарроҳлик бўлимида ўтказиладиган юқори технологик амалиётларида ишлатиладиган тиббий буюмларни  зарарсизлантириш (плазмали стерилизаторда)</t>
  </si>
  <si>
    <t>Электро физиологик тадқиқотлар жарроҳлик бўлимига ўтказиладиган юқори технологик амалиётларида тиббий буюмларни  зарарсизлантириш  (плазмали стерилизаторда)</t>
  </si>
  <si>
    <t>Кардиожарроҳлик бўлимида ўтказиладиган юқори технологик амалиётларда тиббий буюмларни зарарсизлантириш (мини набор инвазив инструментлар) плазмали стерилизаторда</t>
  </si>
  <si>
    <t>Кардиожарроҳлик бўлимида ўтказиладиган юқори технологик амалиётларда тиббий буюмларни  зарарсизлантириш АКШ набор ИКсиз (плазмали стерилизаторда)</t>
  </si>
  <si>
    <t>Кардиожарроҳлик бўлимида ўтказиладиган юқори технологик амалиётларда тиббий буюмларни  зарарсизлантириш АКШ набор ИК билан  (плазмали стерилизаторда)</t>
  </si>
  <si>
    <t>Кардиожарроҳлик бўлимида ўтказиладиган юқори технологик амалиётларда тиббий буюмлар зарарсизлантириш Клапан набор ИК билан ( плазмали стерилизаторда)</t>
  </si>
  <si>
    <t>Рентгеноэндоваскуляр жарроҳлик бўлимида ўтказиладиган юқори технологик амалиётларда ишлатиладиган тиббий буюмларни зарарсизлантириш (автоклав-1 бикс)</t>
  </si>
  <si>
    <t>Электро физиологик тадқиқотлар жарроҳлик бўлимига ўтказиладиган юқори технологик амалиётларда ишлатиладиган тиббий буюмларни зарарсизлантириш  (автоклав-1 бикс)</t>
  </si>
  <si>
    <t>Кардиожарроҳлик бўлимида ўтказиладиган юқори технологик амалиётларда тиббий буюмларни зарарсизлантириш (автоклав 1 бикс учун)</t>
  </si>
  <si>
    <t>Тубус набор стерилизацияси плазмали стерилизаторда</t>
  </si>
  <si>
    <t>Ингалятор набор стерилизацияси плазмали стерилизаторда</t>
  </si>
  <si>
    <t>Амбушкани плазмали стерилизаторда зарарсизлантириш</t>
  </si>
  <si>
    <t>Лорингоскоп плазмали стерилизаторда зарарсизлантириш</t>
  </si>
  <si>
    <t>Дренаж шланкаси плазмали стерилизаторда зарарсизлантириш</t>
  </si>
  <si>
    <t>Инвазив набор плазмали стерилизаторда зарарсизлантириш</t>
  </si>
  <si>
    <t>Қаттиқ отсос плазмали стерилизаторда зарарсизлантириш</t>
  </si>
  <si>
    <t>Инструмент набор плазмали стерилизаторда зарарсизлантириш</t>
  </si>
  <si>
    <t>Стоматология хонаси инструментлари плазмали стерилизаторда зарарсизлантириш</t>
  </si>
  <si>
    <t>Стоматология хонаси инструментлари автоклавда  зарарсизлантириш (битта бикс)</t>
  </si>
  <si>
    <t>Ўрин-кун нархи</t>
  </si>
  <si>
    <t>Терапия йўналишидаги шифо ўринлар</t>
  </si>
  <si>
    <t>Оддий палата</t>
  </si>
  <si>
    <t>Икки ўринга мўлжалланган 1-категорияли палата</t>
  </si>
  <si>
    <t>Бир ўринга мўлжалланган 1-категорияли палата</t>
  </si>
  <si>
    <t>Икки ўринга мўлжалланган ярим люкс палата</t>
  </si>
  <si>
    <t>Бир ўринга мўлжалланган ярим люкс палата</t>
  </si>
  <si>
    <t>Икки ўринга мўлжалланган  люкс палата</t>
  </si>
  <si>
    <t>Бир ўринга мўлжалланган  люкс палата</t>
  </si>
  <si>
    <t>Жаррохлик йўналишидаги шифо ўринлар</t>
  </si>
  <si>
    <t>Реанимация шифо ўринлари</t>
  </si>
  <si>
    <t>Кардиореанимацияси шифо ўринлари</t>
  </si>
  <si>
    <t>Кардиожарроҳлик реанимацияси шифо ўринлари</t>
  </si>
  <si>
    <t>Жарроҳлик амалиётидан сўнг беморни парваришлаш учун хамширалик навбатчилиги</t>
  </si>
  <si>
    <t>Изоҳ:</t>
  </si>
  <si>
    <t>Дори-дармон ҳамда озиқ-овқат нархи  - ўрин кун ва жаррохлик амалиёти нархига киритилмайди ва ҳақиқий ҳаражатларга мувофиқ тўланади.</t>
  </si>
  <si>
    <t>Ўрин кун нархи бир суткага тегишли бўлиб, бошқа хизматларда нарх бир бирликни акс эттиради.</t>
  </si>
  <si>
    <t>Чет эл фуқаролари учун ўрин куни ва кўрсатилган тиббий хизматлар нархига 50% устама ҳисобланади. (Ўрин кунига киритилмайдиган дори-дармон ҳаражатлари, овқат пули ва юқори технологик амалиётларда дори-дармон ва бир марталик тиббий буюмлар учун сарф-ҳаражатлар бундан мустасно)</t>
  </si>
  <si>
    <t xml:space="preserve">   *   Биологик материал экмаси тайёр бўлгандан кейин антибиотикга сезувчанлигини аниқлаш, мувофиқ бўлган микроорганизмларга нисбатан қўлланилади.</t>
  </si>
  <si>
    <t>Режа иқтисод бўлими бошлиғи                                            Кахарова Д.Э.</t>
  </si>
  <si>
    <t>Юқори сезувчи тропонин миқдорини аниқлаш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</si>
</sst>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186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3" fontId="0" fillId="0" borderId="0" xfId="0" applyNumberFormat="1"/>
    <xf numFmtId="3" fontId="2" fillId="0" borderId="2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1" fontId="6" fillId="0" borderId="2" xfId="1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1" fontId="9" fillId="0" borderId="2" xfId="1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vertical="center" wrapText="1"/>
    </xf>
    <xf numFmtId="1" fontId="2" fillId="4" borderId="2" xfId="2" applyNumberFormat="1" applyFont="1" applyFill="1" applyBorder="1" applyAlignment="1">
      <alignment horizontal="left" vertical="center" wrapText="1"/>
    </xf>
    <xf numFmtId="1" fontId="2" fillId="0" borderId="2" xfId="1" applyNumberFormat="1" applyFont="1" applyBorder="1" applyAlignment="1">
      <alignment horizontal="left" vertical="center" wrapText="1"/>
    </xf>
    <xf numFmtId="1" fontId="9" fillId="3" borderId="6" xfId="1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 shrinkToFit="1"/>
    </xf>
    <xf numFmtId="3" fontId="2" fillId="0" borderId="2" xfId="0" applyNumberFormat="1" applyFont="1" applyBorder="1" applyAlignment="1">
      <alignment horizontal="center" vertical="center" wrapText="1" shrinkToFit="1"/>
    </xf>
    <xf numFmtId="3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 shrinkToFit="1"/>
    </xf>
    <xf numFmtId="1" fontId="6" fillId="3" borderId="2" xfId="2" applyNumberFormat="1" applyFont="1" applyFill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/>
    </xf>
    <xf numFmtId="1" fontId="1" fillId="2" borderId="4" xfId="1" applyNumberFormat="1" applyFont="1" applyFill="1" applyBorder="1" applyAlignment="1">
      <alignment vertical="center" wrapText="1"/>
    </xf>
    <xf numFmtId="1" fontId="1" fillId="2" borderId="5" xfId="1" applyNumberFormat="1" applyFont="1" applyFill="1" applyBorder="1" applyAlignment="1">
      <alignment vertical="center" wrapText="1"/>
    </xf>
    <xf numFmtId="1" fontId="2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 shrinkToFit="1"/>
    </xf>
    <xf numFmtId="3" fontId="2" fillId="0" borderId="7" xfId="0" applyNumberFormat="1" applyFont="1" applyBorder="1" applyAlignment="1">
      <alignment horizontal="center" vertical="center"/>
    </xf>
    <xf numFmtId="1" fontId="2" fillId="0" borderId="2" xfId="2" applyNumberFormat="1" applyFont="1" applyBorder="1" applyAlignment="1">
      <alignment horizontal="left" vertical="center" wrapText="1"/>
    </xf>
    <xf numFmtId="1" fontId="2" fillId="0" borderId="2" xfId="1" applyNumberFormat="1" applyFont="1" applyBorder="1" applyAlignment="1">
      <alignment horizontal="left" vertical="center" wrapText="1" shrinkToFit="1"/>
    </xf>
    <xf numFmtId="1" fontId="2" fillId="0" borderId="3" xfId="1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" fontId="2" fillId="3" borderId="2" xfId="1" applyNumberFormat="1" applyFont="1" applyFill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1" fontId="2" fillId="0" borderId="2" xfId="2" applyNumberFormat="1" applyFont="1" applyBorder="1" applyAlignment="1">
      <alignment horizontal="center" vertical="center" wrapText="1"/>
    </xf>
    <xf numFmtId="1" fontId="2" fillId="0" borderId="8" xfId="2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1" fontId="2" fillId="3" borderId="3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wrapText="1"/>
    </xf>
    <xf numFmtId="3" fontId="2" fillId="3" borderId="4" xfId="0" applyNumberFormat="1" applyFont="1" applyFill="1" applyBorder="1" applyAlignment="1">
      <alignment horizontal="center" wrapText="1"/>
    </xf>
    <xf numFmtId="3" fontId="2" fillId="3" borderId="5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horizontal="center" vertical="center"/>
    </xf>
    <xf numFmtId="1" fontId="1" fillId="5" borderId="4" xfId="1" applyNumberFormat="1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3" fontId="2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2" xfId="0" applyFont="1" applyFill="1" applyBorder="1" applyAlignment="1">
      <alignment horizontal="left" vertical="center" wrapText="1"/>
    </xf>
    <xf numFmtId="1" fontId="2" fillId="5" borderId="2" xfId="1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wrapText="1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1" fontId="1" fillId="5" borderId="2" xfId="1" applyNumberFormat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1" fontId="9" fillId="5" borderId="2" xfId="2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1" fillId="2" borderId="3" xfId="1" applyNumberFormat="1" applyFont="1" applyFill="1" applyBorder="1" applyAlignment="1">
      <alignment horizontal="center" vertical="center" wrapText="1"/>
    </xf>
    <xf numFmtId="1" fontId="1" fillId="2" borderId="4" xfId="1" applyNumberFormat="1" applyFont="1" applyFill="1" applyBorder="1" applyAlignment="1">
      <alignment horizontal="center" vertical="center" wrapText="1"/>
    </xf>
    <xf numFmtId="1" fontId="10" fillId="0" borderId="3" xfId="2" applyNumberFormat="1" applyFont="1" applyBorder="1" applyAlignment="1">
      <alignment horizontal="center" wrapText="1"/>
    </xf>
    <xf numFmtId="1" fontId="10" fillId="0" borderId="4" xfId="2" applyNumberFormat="1" applyFont="1" applyBorder="1" applyAlignment="1">
      <alignment horizontal="center" wrapText="1"/>
    </xf>
    <xf numFmtId="1" fontId="10" fillId="0" borderId="5" xfId="2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_calculation_kardiologiya2" xfId="1" xr:uid="{00000000-0005-0000-0000-000001000000}"/>
    <cellStyle name="Обычный_Лист1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%2016,01,2025&#1075;\&#1082;&#1072;&#1083;&#1100;&#1082;&#1091;&#1083;&#1103;&#1094;&#1080;&#1103;%20&#1079;&#1072;%202023%20&#1075;&#1086;&#1076;%201%20&#1076;&#1077;&#1082;&#1072;&#1073;&#1088;&#1103;\&#1050;&#1040;&#1083;&#1100;&#1082;&#1091;&#1083;&#1103;&#1094;&#1080;&#1103;%20&#1079;&#1072;%202025%20&#1075;%20&#1085;&#1072;%201%20&#1072;&#1074;&#1075;&#1091;&#1089;&#1090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айс"/>
      <sheetName val="прайс (4)"/>
      <sheetName val="калькуляция"/>
      <sheetName val="хронометраж времени"/>
      <sheetName val="хронометраж времени (2)"/>
      <sheetName val="фонд зп хак"/>
      <sheetName val="медикаменты"/>
      <sheetName val="стац"/>
      <sheetName val="стац (2)"/>
      <sheetName val="фойда"/>
      <sheetName val="фойда (2)"/>
      <sheetName val="фойда (3)"/>
      <sheetName val="Лист1"/>
      <sheetName val="Бошқа харажатлар "/>
      <sheetName val="койко"/>
      <sheetName val="фонд зп"/>
    </sheetNames>
    <sheetDataSet>
      <sheetData sheetId="0"/>
      <sheetData sheetId="1"/>
      <sheetData sheetId="2">
        <row r="18">
          <cell r="S18">
            <v>264659.68873344007</v>
          </cell>
        </row>
        <row r="21">
          <cell r="S21">
            <v>223944.47083008004</v>
          </cell>
        </row>
        <row r="24">
          <cell r="S24">
            <v>213927.43799039998</v>
          </cell>
        </row>
        <row r="27">
          <cell r="S27">
            <v>185936.92533120001</v>
          </cell>
        </row>
        <row r="30">
          <cell r="S30">
            <v>144390.86455679996</v>
          </cell>
        </row>
        <row r="33">
          <cell r="S33">
            <v>115424.87523839998</v>
          </cell>
        </row>
        <row r="36">
          <cell r="S36">
            <v>149379.80040959999</v>
          </cell>
        </row>
        <row r="39">
          <cell r="S39">
            <v>170366.26973184</v>
          </cell>
        </row>
        <row r="42">
          <cell r="S42">
            <v>116912.63630592002</v>
          </cell>
        </row>
        <row r="44">
          <cell r="S44">
            <v>86748.456936960007</v>
          </cell>
        </row>
        <row r="47">
          <cell r="S47">
            <v>130626.83192832001</v>
          </cell>
        </row>
        <row r="50">
          <cell r="S50">
            <v>79314.352266239992</v>
          </cell>
        </row>
        <row r="53">
          <cell r="S53">
            <v>74493.818380800018</v>
          </cell>
        </row>
        <row r="56">
          <cell r="S56">
            <v>74493.818380800018</v>
          </cell>
        </row>
        <row r="59">
          <cell r="S59">
            <v>87794.355317759997</v>
          </cell>
        </row>
        <row r="62">
          <cell r="S62">
            <v>82012.53505536</v>
          </cell>
        </row>
        <row r="65">
          <cell r="S65">
            <v>115142.83522560001</v>
          </cell>
        </row>
        <row r="68">
          <cell r="S68">
            <v>236923.84521599999</v>
          </cell>
        </row>
        <row r="71">
          <cell r="S71">
            <v>72133.587187199999</v>
          </cell>
        </row>
        <row r="74">
          <cell r="S74">
            <v>141906.87673240821</v>
          </cell>
        </row>
        <row r="77">
          <cell r="S77">
            <v>96387.174374399998</v>
          </cell>
        </row>
        <row r="79">
          <cell r="S79">
            <v>96387.174374399998</v>
          </cell>
        </row>
        <row r="81">
          <cell r="S81">
            <v>77109.739499520001</v>
          </cell>
        </row>
        <row r="85">
          <cell r="S85">
            <v>52915.342279680008</v>
          </cell>
        </row>
        <row r="88">
          <cell r="S88">
            <v>29185.694386559997</v>
          </cell>
        </row>
        <row r="91">
          <cell r="S91">
            <v>127417.24444607999</v>
          </cell>
        </row>
        <row r="94">
          <cell r="S94">
            <v>23482.116610559999</v>
          </cell>
        </row>
        <row r="97">
          <cell r="S97">
            <v>26478.79174656</v>
          </cell>
        </row>
        <row r="101">
          <cell r="S101">
            <v>75579.709858560003</v>
          </cell>
        </row>
        <row r="103">
          <cell r="S103">
            <v>52052.777294399988</v>
          </cell>
        </row>
        <row r="106">
          <cell r="S106">
            <v>74597.773138560005</v>
          </cell>
        </row>
        <row r="109">
          <cell r="S109">
            <v>60319.27979008</v>
          </cell>
        </row>
        <row r="112">
          <cell r="S112">
            <v>51813.997217280004</v>
          </cell>
        </row>
        <row r="115">
          <cell r="S115">
            <v>78874.78251167998</v>
          </cell>
        </row>
        <row r="118">
          <cell r="S118">
            <v>28627.99262305157</v>
          </cell>
        </row>
        <row r="121">
          <cell r="S121">
            <v>20307.870970559998</v>
          </cell>
        </row>
        <row r="124">
          <cell r="S124">
            <v>24308.151030594781</v>
          </cell>
        </row>
        <row r="127">
          <cell r="S127">
            <v>21664.109279650907</v>
          </cell>
        </row>
        <row r="130">
          <cell r="S130">
            <v>21664.109279650907</v>
          </cell>
        </row>
        <row r="133">
          <cell r="S133">
            <v>20752.627461469088</v>
          </cell>
        </row>
        <row r="136">
          <cell r="S136">
            <v>20547.299909021542</v>
          </cell>
        </row>
        <row r="139">
          <cell r="S139">
            <v>99385.733355839999</v>
          </cell>
        </row>
        <row r="142">
          <cell r="S142">
            <v>45787.252587839997</v>
          </cell>
        </row>
        <row r="145">
          <cell r="S145">
            <v>45417.288940251412</v>
          </cell>
        </row>
        <row r="148">
          <cell r="S148">
            <v>98091.09235584001</v>
          </cell>
        </row>
        <row r="151">
          <cell r="S151">
            <v>137004.47485055999</v>
          </cell>
        </row>
        <row r="154">
          <cell r="S154">
            <v>40364.018158080005</v>
          </cell>
        </row>
        <row r="157">
          <cell r="S157">
            <v>17339.312174400002</v>
          </cell>
        </row>
        <row r="160">
          <cell r="S160">
            <v>16496.062090560001</v>
          </cell>
        </row>
        <row r="162">
          <cell r="S162">
            <v>25652.497220160003</v>
          </cell>
        </row>
        <row r="164">
          <cell r="S164">
            <v>21702.615370559997</v>
          </cell>
        </row>
        <row r="167">
          <cell r="S167">
            <v>95630.846717960012</v>
          </cell>
        </row>
        <row r="170">
          <cell r="S170">
            <v>78449.633725398264</v>
          </cell>
        </row>
        <row r="173">
          <cell r="S173">
            <v>56739.05166528</v>
          </cell>
        </row>
        <row r="176">
          <cell r="S176">
            <v>60589.648707840002</v>
          </cell>
        </row>
        <row r="179">
          <cell r="S179">
            <v>60589.648707840002</v>
          </cell>
        </row>
        <row r="182">
          <cell r="S182">
            <v>44606.370017280002</v>
          </cell>
        </row>
        <row r="185">
          <cell r="S185">
            <v>44606.370017280002</v>
          </cell>
        </row>
        <row r="188">
          <cell r="S188">
            <v>47041.593511679988</v>
          </cell>
        </row>
        <row r="191">
          <cell r="S191">
            <v>47415.536311679985</v>
          </cell>
        </row>
        <row r="194">
          <cell r="S194">
            <v>96695.560952698754</v>
          </cell>
        </row>
        <row r="196">
          <cell r="S196">
            <v>40928.616017280001</v>
          </cell>
        </row>
        <row r="198">
          <cell r="S198">
            <v>35858.55236971243</v>
          </cell>
        </row>
        <row r="201">
          <cell r="S201">
            <v>55627.228707839997</v>
          </cell>
        </row>
        <row r="204">
          <cell r="S204">
            <v>59431.123707840001</v>
          </cell>
        </row>
        <row r="207">
          <cell r="S207">
            <v>95555.538317960003</v>
          </cell>
        </row>
        <row r="210">
          <cell r="S210">
            <v>57656.053365120002</v>
          </cell>
        </row>
        <row r="213">
          <cell r="S213">
            <v>187170.1724064</v>
          </cell>
        </row>
        <row r="216">
          <cell r="S216">
            <v>128647.98005568</v>
          </cell>
        </row>
        <row r="219">
          <cell r="S219">
            <v>155472.33560639998</v>
          </cell>
        </row>
        <row r="222">
          <cell r="S222">
            <v>159794.59880256001</v>
          </cell>
        </row>
        <row r="225">
          <cell r="S225">
            <v>119847.01931796002</v>
          </cell>
        </row>
        <row r="227">
          <cell r="S227">
            <v>35988.491900159999</v>
          </cell>
        </row>
        <row r="230">
          <cell r="S230">
            <v>196303.92751796005</v>
          </cell>
        </row>
        <row r="233">
          <cell r="S233">
            <v>105772.82251796001</v>
          </cell>
        </row>
        <row r="236">
          <cell r="S236">
            <v>107417.55751796</v>
          </cell>
        </row>
        <row r="239">
          <cell r="S239">
            <v>111027.93751796</v>
          </cell>
        </row>
        <row r="242">
          <cell r="S242">
            <v>107176.37151796001</v>
          </cell>
        </row>
        <row r="245">
          <cell r="S245">
            <v>132938.12951796001</v>
          </cell>
        </row>
        <row r="248">
          <cell r="S248">
            <v>116233.86950784002</v>
          </cell>
        </row>
        <row r="251">
          <cell r="S251">
            <v>67251.276707839992</v>
          </cell>
        </row>
        <row r="254">
          <cell r="S254">
            <v>129866.87870783999</v>
          </cell>
        </row>
        <row r="257">
          <cell r="S257">
            <v>139418.74038400777</v>
          </cell>
        </row>
        <row r="260">
          <cell r="S260">
            <v>158673.34038400781</v>
          </cell>
        </row>
        <row r="263">
          <cell r="S263">
            <v>115295.96870784</v>
          </cell>
        </row>
        <row r="266">
          <cell r="S266">
            <v>115295.96870784</v>
          </cell>
        </row>
        <row r="269">
          <cell r="S269">
            <v>131391.05210495999</v>
          </cell>
        </row>
        <row r="272">
          <cell r="S272">
            <v>186992.17951796</v>
          </cell>
        </row>
        <row r="275">
          <cell r="S275">
            <v>92601.190488960026</v>
          </cell>
        </row>
        <row r="278">
          <cell r="S278">
            <v>94326.043060388576</v>
          </cell>
        </row>
        <row r="281">
          <cell r="S281">
            <v>119567.93909963293</v>
          </cell>
        </row>
        <row r="284">
          <cell r="S284">
            <v>150297.10381727997</v>
          </cell>
        </row>
        <row r="287">
          <cell r="S287">
            <v>338198.99760844995</v>
          </cell>
        </row>
        <row r="290">
          <cell r="S290">
            <v>123429.20206319999</v>
          </cell>
        </row>
        <row r="293">
          <cell r="S293">
            <v>65313.911946240005</v>
          </cell>
        </row>
        <row r="296">
          <cell r="S296">
            <v>106676.0569801056</v>
          </cell>
        </row>
        <row r="299">
          <cell r="S299">
            <v>75011.11893854315</v>
          </cell>
        </row>
        <row r="302">
          <cell r="S302">
            <v>74401.468244194068</v>
          </cell>
        </row>
        <row r="305">
          <cell r="S305">
            <v>85711.553012933451</v>
          </cell>
        </row>
        <row r="308">
          <cell r="S308">
            <v>97604.253449718977</v>
          </cell>
        </row>
        <row r="311">
          <cell r="S311">
            <v>155094.22615306338</v>
          </cell>
        </row>
        <row r="314">
          <cell r="S314">
            <v>140282.96259533218</v>
          </cell>
        </row>
        <row r="317">
          <cell r="S317">
            <v>197107.09948420178</v>
          </cell>
        </row>
        <row r="320">
          <cell r="S320">
            <v>340577.57008420175</v>
          </cell>
        </row>
        <row r="323">
          <cell r="S323">
            <v>230600.59616920177</v>
          </cell>
        </row>
        <row r="326">
          <cell r="S326">
            <v>242856.24477220178</v>
          </cell>
        </row>
        <row r="329">
          <cell r="S329">
            <v>235090.70932420174</v>
          </cell>
        </row>
        <row r="332">
          <cell r="S332">
            <v>236287.01293173115</v>
          </cell>
        </row>
        <row r="335">
          <cell r="S335">
            <v>368285.58450813201</v>
          </cell>
        </row>
        <row r="338">
          <cell r="S338">
            <v>168294.21001517848</v>
          </cell>
        </row>
        <row r="341">
          <cell r="S341">
            <v>140618.06450820176</v>
          </cell>
        </row>
        <row r="344">
          <cell r="S344">
            <v>498250.02599655476</v>
          </cell>
        </row>
        <row r="348">
          <cell r="S348">
            <v>54208.571938400004</v>
          </cell>
        </row>
        <row r="351">
          <cell r="S351">
            <v>60137.507105847755</v>
          </cell>
        </row>
        <row r="354">
          <cell r="S354">
            <v>58942.404654234837</v>
          </cell>
        </row>
        <row r="357">
          <cell r="S357">
            <v>76880.058178880005</v>
          </cell>
        </row>
        <row r="360">
          <cell r="S360">
            <v>62652.505234880009</v>
          </cell>
        </row>
        <row r="363">
          <cell r="S363">
            <v>60065.781901546667</v>
          </cell>
        </row>
        <row r="366">
          <cell r="S366">
            <v>59409.87023488</v>
          </cell>
        </row>
        <row r="369">
          <cell r="S369">
            <v>77069.941645546685</v>
          </cell>
        </row>
        <row r="372">
          <cell r="S372">
            <v>59372.839234880004</v>
          </cell>
        </row>
        <row r="375">
          <cell r="S375">
            <v>59993.365989165723</v>
          </cell>
        </row>
        <row r="378">
          <cell r="S378">
            <v>59854.49683488001</v>
          </cell>
        </row>
        <row r="381">
          <cell r="S381">
            <v>61994.907634880015</v>
          </cell>
        </row>
        <row r="384">
          <cell r="S384">
            <v>84182.682034880025</v>
          </cell>
        </row>
        <row r="387">
          <cell r="S387">
            <v>74707.729734880006</v>
          </cell>
        </row>
        <row r="390">
          <cell r="S390">
            <v>62382.211234880015</v>
          </cell>
        </row>
        <row r="393">
          <cell r="S393">
            <v>84045.388034880016</v>
          </cell>
        </row>
        <row r="396">
          <cell r="S396">
            <v>61826.128881033859</v>
          </cell>
        </row>
        <row r="399">
          <cell r="S399">
            <v>110113.12393488</v>
          </cell>
        </row>
        <row r="402">
          <cell r="S402">
            <v>100736.47383487999</v>
          </cell>
        </row>
        <row r="405">
          <cell r="S405">
            <v>118349.94201007999</v>
          </cell>
        </row>
        <row r="408">
          <cell r="S408">
            <v>73453.948234880008</v>
          </cell>
        </row>
        <row r="411">
          <cell r="S411">
            <v>62881.556694880011</v>
          </cell>
        </row>
        <row r="414">
          <cell r="S414">
            <v>60318.178263451438</v>
          </cell>
        </row>
        <row r="417">
          <cell r="S417">
            <v>58981.907901546685</v>
          </cell>
        </row>
        <row r="420">
          <cell r="S420">
            <v>59489.005234880009</v>
          </cell>
        </row>
        <row r="423">
          <cell r="S423">
            <v>62585.276901546669</v>
          </cell>
        </row>
        <row r="426">
          <cell r="S426">
            <v>82523.73517964191</v>
          </cell>
        </row>
        <row r="429">
          <cell r="S429">
            <v>140075.31616345138</v>
          </cell>
        </row>
        <row r="432">
          <cell r="S432">
            <v>116370.18115008001</v>
          </cell>
        </row>
        <row r="435">
          <cell r="S435">
            <v>56823.908372575381</v>
          </cell>
        </row>
        <row r="438">
          <cell r="S438">
            <v>65333.819519927631</v>
          </cell>
        </row>
        <row r="441">
          <cell r="S441">
            <v>59103.135405641908</v>
          </cell>
        </row>
        <row r="444">
          <cell r="S444">
            <v>124427.11423726726</v>
          </cell>
        </row>
        <row r="447">
          <cell r="S447">
            <v>99651.665579546665</v>
          </cell>
        </row>
        <row r="450">
          <cell r="S450">
            <v>261520.80201867386</v>
          </cell>
        </row>
        <row r="453">
          <cell r="S453">
            <v>129429.815564274</v>
          </cell>
        </row>
        <row r="456">
          <cell r="S456">
            <v>134855.45556427399</v>
          </cell>
        </row>
        <row r="459">
          <cell r="S459">
            <v>160260.93823094061</v>
          </cell>
        </row>
        <row r="462">
          <cell r="S462">
            <v>149181.15156427398</v>
          </cell>
        </row>
        <row r="465">
          <cell r="S465">
            <v>169294.98634400719</v>
          </cell>
        </row>
        <row r="468">
          <cell r="S468">
            <v>54119.553643927626</v>
          </cell>
        </row>
        <row r="471">
          <cell r="S471">
            <v>113876.07007788001</v>
          </cell>
        </row>
        <row r="474">
          <cell r="S474">
            <v>75205.923790495392</v>
          </cell>
        </row>
        <row r="477">
          <cell r="S477">
            <v>349783.12176288001</v>
          </cell>
        </row>
        <row r="480">
          <cell r="S480">
            <v>153355.66116288002</v>
          </cell>
        </row>
        <row r="483">
          <cell r="S483">
            <v>212283.90276288</v>
          </cell>
        </row>
        <row r="486">
          <cell r="S486">
            <v>59563.779607200006</v>
          </cell>
        </row>
        <row r="489">
          <cell r="S489">
            <v>67048.985318199149</v>
          </cell>
        </row>
        <row r="492">
          <cell r="S492">
            <v>67048.985318199149</v>
          </cell>
        </row>
        <row r="496">
          <cell r="S496">
            <v>208236.78883584001</v>
          </cell>
        </row>
        <row r="499">
          <cell r="S499">
            <v>132743.64798720001</v>
          </cell>
        </row>
        <row r="502">
          <cell r="S502">
            <v>337205.90083583997</v>
          </cell>
        </row>
        <row r="505">
          <cell r="S505">
            <v>314184.74083583994</v>
          </cell>
        </row>
        <row r="508">
          <cell r="S508">
            <v>317385.86083583999</v>
          </cell>
        </row>
        <row r="511">
          <cell r="S511">
            <v>563775.54250752006</v>
          </cell>
        </row>
        <row r="514">
          <cell r="S514">
            <v>574584.72599807999</v>
          </cell>
        </row>
        <row r="517">
          <cell r="S517">
            <v>360989.68909823999</v>
          </cell>
        </row>
        <row r="520">
          <cell r="S520">
            <v>414478.48909823998</v>
          </cell>
        </row>
        <row r="523">
          <cell r="S523">
            <v>200741.65626240001</v>
          </cell>
        </row>
        <row r="526">
          <cell r="S526">
            <v>2142221.3184086396</v>
          </cell>
        </row>
        <row r="529">
          <cell r="S529">
            <v>2967467.7920832005</v>
          </cell>
        </row>
        <row r="532">
          <cell r="S532">
            <v>2967467.7920832005</v>
          </cell>
        </row>
        <row r="537">
          <cell r="S537">
            <v>130828.52061494245</v>
          </cell>
        </row>
        <row r="609">
          <cell r="S609">
            <v>357700.44538368005</v>
          </cell>
        </row>
        <row r="613">
          <cell r="S613">
            <v>295215.13018367998</v>
          </cell>
        </row>
        <row r="617">
          <cell r="S617">
            <v>314512.68538367999</v>
          </cell>
        </row>
        <row r="621">
          <cell r="S621">
            <v>231308.73658368003</v>
          </cell>
        </row>
        <row r="625">
          <cell r="S625">
            <v>257497.18138368003</v>
          </cell>
        </row>
        <row r="629">
          <cell r="S629">
            <v>278054.93818368006</v>
          </cell>
        </row>
        <row r="633">
          <cell r="S633">
            <v>266360.72698368004</v>
          </cell>
        </row>
        <row r="637">
          <cell r="S637">
            <v>266360.72698368004</v>
          </cell>
        </row>
        <row r="641">
          <cell r="S641">
            <v>281628.70138368005</v>
          </cell>
        </row>
        <row r="645">
          <cell r="S645">
            <v>294870.39418368001</v>
          </cell>
        </row>
        <row r="649">
          <cell r="S649">
            <v>73638.464848560005</v>
          </cell>
        </row>
        <row r="652">
          <cell r="S652">
            <v>170947.52569283999</v>
          </cell>
        </row>
        <row r="655">
          <cell r="S655">
            <v>75875.583828360002</v>
          </cell>
        </row>
        <row r="658">
          <cell r="S658">
            <v>84013.032513839978</v>
          </cell>
        </row>
        <row r="661">
          <cell r="S661">
            <v>182657.63367071998</v>
          </cell>
        </row>
        <row r="664">
          <cell r="S664">
            <v>434910.88888992008</v>
          </cell>
        </row>
        <row r="668">
          <cell r="S668">
            <v>549138.03811020008</v>
          </cell>
        </row>
        <row r="671">
          <cell r="S671">
            <v>479972.95452719997</v>
          </cell>
        </row>
        <row r="674">
          <cell r="S674">
            <v>206489.70887435999</v>
          </cell>
        </row>
        <row r="676">
          <cell r="S676">
            <v>35605.984727039999</v>
          </cell>
        </row>
        <row r="679">
          <cell r="S679">
            <v>301607.11784447992</v>
          </cell>
        </row>
        <row r="683">
          <cell r="S683">
            <v>506726.03615160001</v>
          </cell>
        </row>
        <row r="686">
          <cell r="S686">
            <v>301607.11784447992</v>
          </cell>
        </row>
        <row r="690">
          <cell r="S690">
            <v>528757.60294080002</v>
          </cell>
        </row>
        <row r="693">
          <cell r="S693">
            <v>117839.004264</v>
          </cell>
        </row>
        <row r="696">
          <cell r="S696">
            <v>94261.614180360019</v>
          </cell>
        </row>
        <row r="699">
          <cell r="S699">
            <v>123163.2526032</v>
          </cell>
        </row>
        <row r="702">
          <cell r="S702">
            <v>360119.55004529993</v>
          </cell>
        </row>
        <row r="705">
          <cell r="S705">
            <v>573759.96321329987</v>
          </cell>
        </row>
        <row r="708">
          <cell r="S708">
            <v>230616.1711914</v>
          </cell>
        </row>
        <row r="710">
          <cell r="S710">
            <v>214923.86632199999</v>
          </cell>
        </row>
        <row r="712">
          <cell r="S712">
            <v>78690.118111439995</v>
          </cell>
        </row>
        <row r="715">
          <cell r="S715">
            <v>118295.49861359999</v>
          </cell>
        </row>
        <row r="718">
          <cell r="S718">
            <v>97828.011573600015</v>
          </cell>
        </row>
        <row r="721">
          <cell r="S721">
            <v>71713.652582880008</v>
          </cell>
        </row>
        <row r="724">
          <cell r="S724">
            <v>47640.319033320011</v>
          </cell>
        </row>
        <row r="726">
          <cell r="S726">
            <v>474573.59311877168</v>
          </cell>
        </row>
        <row r="729">
          <cell r="S729">
            <v>417904.45300559897</v>
          </cell>
        </row>
        <row r="731">
          <cell r="S731">
            <v>108240.07570848</v>
          </cell>
        </row>
        <row r="733">
          <cell r="S733">
            <v>51884.045821439999</v>
          </cell>
        </row>
        <row r="735">
          <cell r="S735">
            <v>41683.598691839994</v>
          </cell>
        </row>
        <row r="738">
          <cell r="S738">
            <v>69558.287952959989</v>
          </cell>
        </row>
        <row r="741">
          <cell r="S741">
            <v>137499.42316031997</v>
          </cell>
        </row>
        <row r="744">
          <cell r="S744">
            <v>137499.42316031997</v>
          </cell>
        </row>
        <row r="747">
          <cell r="S747">
            <v>267354.24825599999</v>
          </cell>
        </row>
        <row r="750">
          <cell r="S750">
            <v>267354.24825599999</v>
          </cell>
        </row>
        <row r="754">
          <cell r="S754">
            <v>427161.75185856008</v>
          </cell>
        </row>
        <row r="758">
          <cell r="S758">
            <v>515033.5092729599</v>
          </cell>
        </row>
        <row r="761">
          <cell r="S761">
            <v>262160.89161599998</v>
          </cell>
        </row>
        <row r="765">
          <cell r="S765">
            <v>514996.19023295993</v>
          </cell>
        </row>
        <row r="769">
          <cell r="S769">
            <v>487450.04198591999</v>
          </cell>
        </row>
        <row r="772">
          <cell r="S772">
            <v>262160.89161599998</v>
          </cell>
        </row>
        <row r="775">
          <cell r="S775">
            <v>796257.41632239998</v>
          </cell>
        </row>
        <row r="778">
          <cell r="S778">
            <v>225948.68421280003</v>
          </cell>
        </row>
        <row r="781">
          <cell r="S781">
            <v>213337.37926479999</v>
          </cell>
        </row>
        <row r="784">
          <cell r="S784">
            <v>174619.78463520002</v>
          </cell>
        </row>
        <row r="787">
          <cell r="S787">
            <v>278475.17452320002</v>
          </cell>
        </row>
        <row r="790">
          <cell r="S790">
            <v>237499.40597183999</v>
          </cell>
        </row>
        <row r="793">
          <cell r="S793">
            <v>88344.895535999996</v>
          </cell>
        </row>
        <row r="796">
          <cell r="S796">
            <v>111629.64892608</v>
          </cell>
        </row>
        <row r="799">
          <cell r="S799">
            <v>111629.64892608</v>
          </cell>
        </row>
        <row r="803">
          <cell r="S803">
            <v>125867.84053248</v>
          </cell>
        </row>
        <row r="806">
          <cell r="S806">
            <v>115575.73039871998</v>
          </cell>
        </row>
        <row r="834">
          <cell r="S834">
            <v>233209.91031551998</v>
          </cell>
        </row>
        <row r="837">
          <cell r="S837">
            <v>1046502.5837548801</v>
          </cell>
        </row>
        <row r="840">
          <cell r="S840">
            <v>233209.91031551998</v>
          </cell>
        </row>
        <row r="843">
          <cell r="S843">
            <v>233209.91031551998</v>
          </cell>
        </row>
        <row r="858">
          <cell r="S858">
            <v>300690.11439359997</v>
          </cell>
        </row>
        <row r="861">
          <cell r="S861">
            <v>233209.91031551998</v>
          </cell>
        </row>
        <row r="864">
          <cell r="S864">
            <v>1046502.5837548801</v>
          </cell>
        </row>
        <row r="867">
          <cell r="S867">
            <v>233209.91031551998</v>
          </cell>
        </row>
        <row r="873">
          <cell r="S873">
            <v>1473957.43975488</v>
          </cell>
        </row>
        <row r="879">
          <cell r="S879">
            <v>1390496.9413360003</v>
          </cell>
        </row>
        <row r="924">
          <cell r="S924">
            <v>1104631.0303929599</v>
          </cell>
        </row>
        <row r="927">
          <cell r="S927">
            <v>1104631.0303929599</v>
          </cell>
        </row>
        <row r="930">
          <cell r="S930">
            <v>1216482.9636691201</v>
          </cell>
        </row>
        <row r="933">
          <cell r="S933">
            <v>1426948.1830576002</v>
          </cell>
        </row>
        <row r="936">
          <cell r="S936">
            <v>1585809.37303104</v>
          </cell>
        </row>
        <row r="939">
          <cell r="S939">
            <v>1585809.37303104</v>
          </cell>
        </row>
        <row r="942">
          <cell r="S942">
            <v>1585809.37303104</v>
          </cell>
        </row>
        <row r="945">
          <cell r="S945">
            <v>1695393.6696710405</v>
          </cell>
        </row>
        <row r="948">
          <cell r="S948">
            <v>1695393.6696710405</v>
          </cell>
        </row>
        <row r="951">
          <cell r="S951">
            <v>801908.48952576006</v>
          </cell>
        </row>
        <row r="954">
          <cell r="S954">
            <v>233209.91031551998</v>
          </cell>
        </row>
        <row r="957">
          <cell r="S957">
            <v>88587.005270399997</v>
          </cell>
        </row>
        <row r="959">
          <cell r="S959">
            <v>33180.070308479997</v>
          </cell>
        </row>
        <row r="961">
          <cell r="S961">
            <v>42163.04471616001</v>
          </cell>
        </row>
        <row r="963">
          <cell r="S963">
            <v>32907.203556480003</v>
          </cell>
        </row>
        <row r="965">
          <cell r="S965">
            <v>33608.791932480002</v>
          </cell>
        </row>
        <row r="967">
          <cell r="S967">
            <v>32784.08355648</v>
          </cell>
        </row>
        <row r="969">
          <cell r="S969">
            <v>33972.777060479995</v>
          </cell>
        </row>
        <row r="971">
          <cell r="S971">
            <v>42955.751468160001</v>
          </cell>
        </row>
        <row r="973">
          <cell r="S973">
            <v>32459.429796480003</v>
          </cell>
        </row>
        <row r="975">
          <cell r="S975">
            <v>33608.791932480002</v>
          </cell>
        </row>
        <row r="977">
          <cell r="S977">
            <v>32907.203556480003</v>
          </cell>
        </row>
        <row r="979">
          <cell r="S979">
            <v>21713.635978559996</v>
          </cell>
        </row>
        <row r="981">
          <cell r="S981">
            <v>33013.804956479995</v>
          </cell>
        </row>
        <row r="983">
          <cell r="S983">
            <v>50982.104105279999</v>
          </cell>
        </row>
        <row r="985">
          <cell r="S985">
            <v>27825.547308480003</v>
          </cell>
        </row>
        <row r="987">
          <cell r="S987">
            <v>36808.521716160001</v>
          </cell>
        </row>
        <row r="989">
          <cell r="S989">
            <v>23537.256148799992</v>
          </cell>
        </row>
        <row r="991">
          <cell r="S991">
            <v>10993.703489279998</v>
          </cell>
        </row>
        <row r="993">
          <cell r="S993">
            <v>10780.979489279998</v>
          </cell>
        </row>
        <row r="995">
          <cell r="S995">
            <v>46776.597793919995</v>
          </cell>
        </row>
        <row r="997">
          <cell r="S997">
            <v>30002.760622080001</v>
          </cell>
        </row>
        <row r="999">
          <cell r="S999">
            <v>42988.352878080004</v>
          </cell>
        </row>
        <row r="1001">
          <cell r="S1001">
            <v>35666.827822079998</v>
          </cell>
        </row>
        <row r="1003">
          <cell r="S1003">
            <v>48652.420078080002</v>
          </cell>
        </row>
        <row r="1005">
          <cell r="S1005">
            <v>35666.827822079998</v>
          </cell>
        </row>
        <row r="1007">
          <cell r="S1007">
            <v>48652.420078080002</v>
          </cell>
        </row>
        <row r="1009">
          <cell r="S1009">
            <v>35543.434222080003</v>
          </cell>
        </row>
        <row r="1011">
          <cell r="S1011">
            <v>48529.026478079999</v>
          </cell>
        </row>
        <row r="1013">
          <cell r="S1013">
            <v>35666.827822079998</v>
          </cell>
        </row>
        <row r="1015">
          <cell r="S1015">
            <v>48652.420078080002</v>
          </cell>
        </row>
        <row r="1017">
          <cell r="S1017">
            <v>23497.459660799999</v>
          </cell>
        </row>
        <row r="1019">
          <cell r="S1019">
            <v>36483.051916800003</v>
          </cell>
        </row>
        <row r="1021">
          <cell r="S1021">
            <v>35543.434222080003</v>
          </cell>
        </row>
        <row r="1023">
          <cell r="S1023">
            <v>48529.026478079999</v>
          </cell>
        </row>
        <row r="1025">
          <cell r="S1025">
            <v>35543.434222080003</v>
          </cell>
        </row>
        <row r="1027">
          <cell r="S1027">
            <v>48529.026478079999</v>
          </cell>
        </row>
        <row r="1029">
          <cell r="S1029">
            <v>35543.434222080003</v>
          </cell>
        </row>
        <row r="1031">
          <cell r="S1031">
            <v>48529.026478079999</v>
          </cell>
        </row>
        <row r="1033">
          <cell r="S1033">
            <v>35543.434222080003</v>
          </cell>
        </row>
        <row r="1035">
          <cell r="S1035">
            <v>48529.026478079999</v>
          </cell>
        </row>
        <row r="1037">
          <cell r="S1037">
            <v>111781.21971455999</v>
          </cell>
        </row>
        <row r="1039">
          <cell r="S1039">
            <v>124766.81197056</v>
          </cell>
        </row>
        <row r="1041">
          <cell r="S1041">
            <v>55944.348180479996</v>
          </cell>
        </row>
        <row r="1043">
          <cell r="S1043">
            <v>31402.144511999999</v>
          </cell>
        </row>
        <row r="1045">
          <cell r="S1045">
            <v>25984.864512</v>
          </cell>
        </row>
        <row r="1047">
          <cell r="S1047">
            <v>38970.456767999996</v>
          </cell>
        </row>
        <row r="1049">
          <cell r="S1049">
            <v>93422.212652159986</v>
          </cell>
        </row>
        <row r="1051">
          <cell r="S1051">
            <v>116533.04136767999</v>
          </cell>
        </row>
        <row r="1053">
          <cell r="S1053">
            <v>26720.164511999999</v>
          </cell>
        </row>
        <row r="1055">
          <cell r="S1055">
            <v>39705.756767999999</v>
          </cell>
        </row>
        <row r="1057">
          <cell r="S1057">
            <v>25971.184512</v>
          </cell>
        </row>
        <row r="1059">
          <cell r="S1059">
            <v>51940.018690559999</v>
          </cell>
        </row>
        <row r="1061">
          <cell r="S1061">
            <v>25971.184512</v>
          </cell>
        </row>
        <row r="1063">
          <cell r="S1063">
            <v>51940.018690559999</v>
          </cell>
        </row>
        <row r="1065">
          <cell r="S1065">
            <v>51940.018690559999</v>
          </cell>
        </row>
        <row r="1067">
          <cell r="S1067">
            <v>44525.904767999993</v>
          </cell>
        </row>
        <row r="1069">
          <cell r="S1069">
            <v>36158.001984000002</v>
          </cell>
        </row>
        <row r="1071">
          <cell r="S1071">
            <v>44720.844767999995</v>
          </cell>
        </row>
        <row r="1073">
          <cell r="S1073">
            <v>27795.184512000007</v>
          </cell>
        </row>
        <row r="1075">
          <cell r="S1075">
            <v>56198.79618048</v>
          </cell>
        </row>
        <row r="1077">
          <cell r="S1077">
            <v>31735.252512000003</v>
          </cell>
        </row>
        <row r="1080">
          <cell r="S1080">
            <v>35440.355895458284</v>
          </cell>
        </row>
        <row r="1082">
          <cell r="S1082">
            <v>88804.931790916569</v>
          </cell>
        </row>
        <row r="1084">
          <cell r="S1084">
            <v>141515.55161668034</v>
          </cell>
        </row>
        <row r="1086">
          <cell r="S1086">
            <v>143567.55161668034</v>
          </cell>
        </row>
        <row r="1088">
          <cell r="S1088">
            <v>205022.74340759689</v>
          </cell>
        </row>
        <row r="1090">
          <cell r="S1090">
            <v>151313.48358183313</v>
          </cell>
        </row>
        <row r="1092">
          <cell r="S1092">
            <v>182759.27947729136</v>
          </cell>
        </row>
        <row r="1094">
          <cell r="S1094">
            <v>185426.87947729137</v>
          </cell>
        </row>
        <row r="1096">
          <cell r="S1096">
            <v>15977.79835818331</v>
          </cell>
        </row>
        <row r="1098">
          <cell r="S1098">
            <v>46702.047860611034</v>
          </cell>
        </row>
        <row r="1100">
          <cell r="S1100">
            <v>74372.163756069305</v>
          </cell>
        </row>
        <row r="1102">
          <cell r="S1102">
            <v>97880.507686374811</v>
          </cell>
        </row>
        <row r="1104">
          <cell r="S1104">
            <v>43801.88786061103</v>
          </cell>
        </row>
        <row r="1106">
          <cell r="S1106">
            <v>30389.383930305517</v>
          </cell>
        </row>
        <row r="1116">
          <cell r="S1116">
            <v>4426507.5352243204</v>
          </cell>
        </row>
        <row r="1125">
          <cell r="S1125">
            <v>4426507.5352243204</v>
          </cell>
        </row>
        <row r="1134">
          <cell r="S1134">
            <v>4426507.5352243204</v>
          </cell>
        </row>
        <row r="1146">
          <cell r="S1146">
            <v>442292.79773951991</v>
          </cell>
        </row>
        <row r="1155">
          <cell r="S1155">
            <v>6512308.5962188793</v>
          </cell>
        </row>
        <row r="1164">
          <cell r="S1164">
            <v>4426507.5352243204</v>
          </cell>
        </row>
        <row r="1173">
          <cell r="S1173">
            <v>4426507.5352243204</v>
          </cell>
        </row>
        <row r="1181">
          <cell r="S1181">
            <v>1137482.4485483253</v>
          </cell>
        </row>
        <row r="1188">
          <cell r="S1188">
            <v>337994.12307563797</v>
          </cell>
        </row>
        <row r="1195">
          <cell r="S1195">
            <v>337994.12307563797</v>
          </cell>
        </row>
        <row r="1202">
          <cell r="S1202">
            <v>1231034.2424799106</v>
          </cell>
        </row>
        <row r="1209">
          <cell r="S1209">
            <v>758321.63236555015</v>
          </cell>
        </row>
        <row r="1217">
          <cell r="S1217">
            <v>1904636.240504531</v>
          </cell>
        </row>
        <row r="1225">
          <cell r="S1225">
            <v>2498348.2942322376</v>
          </cell>
        </row>
        <row r="1233">
          <cell r="S1233">
            <v>1467661.5115789224</v>
          </cell>
        </row>
        <row r="1241">
          <cell r="S1241">
            <v>1624398.8363810212</v>
          </cell>
        </row>
        <row r="1249">
          <cell r="S1249">
            <v>1269757.4936696871</v>
          </cell>
        </row>
        <row r="1257">
          <cell r="S1257">
            <v>1071853.4757604518</v>
          </cell>
        </row>
        <row r="1265">
          <cell r="S1265">
            <v>1209723.7132563405</v>
          </cell>
        </row>
        <row r="1274">
          <cell r="S1274">
            <v>2922202.6162222549</v>
          </cell>
        </row>
        <row r="1281">
          <cell r="S1281">
            <v>1013982.3692269139</v>
          </cell>
        </row>
        <row r="1289">
          <cell r="S1289">
            <v>2845231.7706892351</v>
          </cell>
        </row>
        <row r="1295">
          <cell r="S1295">
            <v>337994.12307563797</v>
          </cell>
        </row>
        <row r="1306">
          <cell r="S1306">
            <v>5093478.6861572787</v>
          </cell>
        </row>
        <row r="1316">
          <cell r="S1316">
            <v>6112174.4233887345</v>
          </cell>
        </row>
        <row r="1326">
          <cell r="S1326">
            <v>7470435.4063640106</v>
          </cell>
        </row>
        <row r="1336">
          <cell r="S1336">
            <v>5433043.9319010982</v>
          </cell>
        </row>
        <row r="1345">
          <cell r="S1345">
            <v>5479350.022439207</v>
          </cell>
        </row>
        <row r="1355">
          <cell r="S1355">
            <v>7470435.4063640106</v>
          </cell>
        </row>
        <row r="1363">
          <cell r="S1363">
            <v>5977232.603656644</v>
          </cell>
        </row>
        <row r="1373">
          <cell r="S1373">
            <v>4244565.5717977313</v>
          </cell>
        </row>
        <row r="1382">
          <cell r="S1382">
            <v>3375342.3246308123</v>
          </cell>
        </row>
        <row r="1392">
          <cell r="S1392">
            <v>8319348.520723558</v>
          </cell>
        </row>
        <row r="1402">
          <cell r="S1402">
            <v>8828696.3893392831</v>
          </cell>
        </row>
        <row r="1412">
          <cell r="S1412">
            <v>6621522.2920044633</v>
          </cell>
        </row>
        <row r="1423">
          <cell r="S1423">
            <v>10496316.712559789</v>
          </cell>
        </row>
        <row r="1426">
          <cell r="S1426">
            <v>122488.63308921449</v>
          </cell>
        </row>
        <row r="1429">
          <cell r="S1429">
            <v>126899.57480630174</v>
          </cell>
        </row>
        <row r="1431">
          <cell r="S1431">
            <v>2012598.5725458644</v>
          </cell>
        </row>
        <row r="1441">
          <cell r="S1441">
            <v>9507826.8808269203</v>
          </cell>
        </row>
        <row r="1451">
          <cell r="S1451">
            <v>8658913.766467372</v>
          </cell>
        </row>
        <row r="1461">
          <cell r="S1461">
            <v>9847392.1265707389</v>
          </cell>
        </row>
        <row r="1471">
          <cell r="S1471">
            <v>8489131.1435954627</v>
          </cell>
        </row>
        <row r="1481">
          <cell r="S1481">
            <v>9507826.8808269203</v>
          </cell>
        </row>
        <row r="1491">
          <cell r="S1491">
            <v>10186957.372314557</v>
          </cell>
        </row>
        <row r="1501">
          <cell r="S1501">
            <v>4414348.1946696416</v>
          </cell>
        </row>
        <row r="1504">
          <cell r="S1504">
            <v>163586.9291136</v>
          </cell>
        </row>
        <row r="1506">
          <cell r="S1506">
            <v>37999.309888080003</v>
          </cell>
        </row>
        <row r="1508">
          <cell r="S1508">
            <v>203715.85249536001</v>
          </cell>
        </row>
        <row r="1510">
          <cell r="S1510">
            <v>37073.35180674</v>
          </cell>
        </row>
        <row r="1512">
          <cell r="S1512">
            <v>1147119.9912960001</v>
          </cell>
        </row>
        <row r="1514">
          <cell r="S1514">
            <v>111654.23533686</v>
          </cell>
        </row>
        <row r="1516">
          <cell r="S1516">
            <v>310734.05964799999</v>
          </cell>
        </row>
        <row r="1518">
          <cell r="S1518">
            <v>700416.15929600003</v>
          </cell>
        </row>
        <row r="1520">
          <cell r="S1520">
            <v>1016961.631296</v>
          </cell>
        </row>
        <row r="1522">
          <cell r="S1522">
            <v>17975.477245440004</v>
          </cell>
        </row>
        <row r="1524">
          <cell r="S1524">
            <v>19863.317245440005</v>
          </cell>
        </row>
        <row r="1526">
          <cell r="S1526">
            <v>37990.885690880008</v>
          </cell>
        </row>
        <row r="1528">
          <cell r="S1528">
            <v>9868.7306227200006</v>
          </cell>
        </row>
        <row r="1530">
          <cell r="S1530">
            <v>21504.917245440003</v>
          </cell>
        </row>
        <row r="1532">
          <cell r="S1532">
            <v>19863.317245440005</v>
          </cell>
        </row>
        <row r="1534">
          <cell r="S1534">
            <v>13117.952445440003</v>
          </cell>
        </row>
        <row r="1536">
          <cell r="S1536">
            <v>38265.269913600001</v>
          </cell>
        </row>
        <row r="1538">
          <cell r="S1538">
            <v>12536.330622719999</v>
          </cell>
        </row>
        <row r="1540">
          <cell r="S1540">
            <v>33185.278060200006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7">
          <cell r="P17">
            <v>375345.57098500268</v>
          </cell>
        </row>
        <row r="18">
          <cell r="P18">
            <v>412880.12808350293</v>
          </cell>
        </row>
        <row r="19">
          <cell r="P19">
            <v>450414.68518200313</v>
          </cell>
        </row>
        <row r="20">
          <cell r="P20">
            <v>450414.68518200313</v>
          </cell>
        </row>
        <row r="21">
          <cell r="P21">
            <v>487949.2422805035</v>
          </cell>
        </row>
        <row r="22">
          <cell r="P22">
            <v>487949.2422805035</v>
          </cell>
        </row>
        <row r="23">
          <cell r="P23">
            <v>525483.7993790037</v>
          </cell>
        </row>
        <row r="25">
          <cell r="P25">
            <v>478173.84133688745</v>
          </cell>
        </row>
        <row r="26">
          <cell r="P26">
            <v>525991.22547057632</v>
          </cell>
        </row>
        <row r="27">
          <cell r="P27">
            <v>573808.60960426496</v>
          </cell>
        </row>
        <row r="28">
          <cell r="P28">
            <v>573808.60960426496</v>
          </cell>
        </row>
        <row r="29">
          <cell r="P29">
            <v>621625.99373795383</v>
          </cell>
        </row>
        <row r="30">
          <cell r="P30">
            <v>621625.99373795383</v>
          </cell>
        </row>
        <row r="31">
          <cell r="P31">
            <v>676071.53012779739</v>
          </cell>
        </row>
        <row r="33">
          <cell r="P33">
            <v>1284492.97341687</v>
          </cell>
        </row>
        <row r="34">
          <cell r="P34">
            <v>1230315.3131251649</v>
          </cell>
        </row>
        <row r="35">
          <cell r="P35">
            <v>259948.56154795055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503"/>
  <sheetViews>
    <sheetView tabSelected="1" topLeftCell="B105" zoomScale="115" zoomScaleNormal="115" workbookViewId="0">
      <selection activeCell="D117" sqref="D117"/>
    </sheetView>
  </sheetViews>
  <sheetFormatPr defaultRowHeight="15"/>
  <cols>
    <col min="1" max="1" width="7.7109375" style="1" customWidth="1"/>
    <col min="2" max="2" width="65.5703125" style="2" customWidth="1"/>
    <col min="3" max="3" width="15.42578125" style="1" hidden="1" customWidth="1"/>
    <col min="4" max="4" width="17.28515625" style="1" customWidth="1"/>
    <col min="5" max="5" width="16.7109375" style="59" customWidth="1"/>
    <col min="6" max="8" width="15.42578125" style="1" hidden="1" customWidth="1"/>
    <col min="9" max="9" width="15.42578125" style="1" customWidth="1"/>
    <col min="10" max="10" width="0.85546875" style="3" hidden="1" customWidth="1"/>
    <col min="14" max="14" width="13.140625" customWidth="1"/>
    <col min="257" max="257" width="7.7109375" customWidth="1"/>
    <col min="258" max="258" width="65.5703125" customWidth="1"/>
    <col min="259" max="259" width="0" hidden="1" customWidth="1"/>
    <col min="260" max="260" width="17.28515625" customWidth="1"/>
    <col min="261" max="261" width="16.7109375" customWidth="1"/>
    <col min="262" max="264" width="0" hidden="1" customWidth="1"/>
    <col min="265" max="265" width="15.42578125" customWidth="1"/>
    <col min="266" max="266" width="0" hidden="1" customWidth="1"/>
    <col min="270" max="270" width="13.140625" customWidth="1"/>
    <col min="513" max="513" width="7.7109375" customWidth="1"/>
    <col min="514" max="514" width="65.5703125" customWidth="1"/>
    <col min="515" max="515" width="0" hidden="1" customWidth="1"/>
    <col min="516" max="516" width="17.28515625" customWidth="1"/>
    <col min="517" max="517" width="16.7109375" customWidth="1"/>
    <col min="518" max="520" width="0" hidden="1" customWidth="1"/>
    <col min="521" max="521" width="15.42578125" customWidth="1"/>
    <col min="522" max="522" width="0" hidden="1" customWidth="1"/>
    <col min="526" max="526" width="13.140625" customWidth="1"/>
    <col min="769" max="769" width="7.7109375" customWidth="1"/>
    <col min="770" max="770" width="65.5703125" customWidth="1"/>
    <col min="771" max="771" width="0" hidden="1" customWidth="1"/>
    <col min="772" max="772" width="17.28515625" customWidth="1"/>
    <col min="773" max="773" width="16.7109375" customWidth="1"/>
    <col min="774" max="776" width="0" hidden="1" customWidth="1"/>
    <col min="777" max="777" width="15.42578125" customWidth="1"/>
    <col min="778" max="778" width="0" hidden="1" customWidth="1"/>
    <col min="782" max="782" width="13.140625" customWidth="1"/>
    <col min="1025" max="1025" width="7.7109375" customWidth="1"/>
    <col min="1026" max="1026" width="65.5703125" customWidth="1"/>
    <col min="1027" max="1027" width="0" hidden="1" customWidth="1"/>
    <col min="1028" max="1028" width="17.28515625" customWidth="1"/>
    <col min="1029" max="1029" width="16.7109375" customWidth="1"/>
    <col min="1030" max="1032" width="0" hidden="1" customWidth="1"/>
    <col min="1033" max="1033" width="15.42578125" customWidth="1"/>
    <col min="1034" max="1034" width="0" hidden="1" customWidth="1"/>
    <col min="1038" max="1038" width="13.140625" customWidth="1"/>
    <col min="1281" max="1281" width="7.7109375" customWidth="1"/>
    <col min="1282" max="1282" width="65.5703125" customWidth="1"/>
    <col min="1283" max="1283" width="0" hidden="1" customWidth="1"/>
    <col min="1284" max="1284" width="17.28515625" customWidth="1"/>
    <col min="1285" max="1285" width="16.7109375" customWidth="1"/>
    <col min="1286" max="1288" width="0" hidden="1" customWidth="1"/>
    <col min="1289" max="1289" width="15.42578125" customWidth="1"/>
    <col min="1290" max="1290" width="0" hidden="1" customWidth="1"/>
    <col min="1294" max="1294" width="13.140625" customWidth="1"/>
    <col min="1537" max="1537" width="7.7109375" customWidth="1"/>
    <col min="1538" max="1538" width="65.5703125" customWidth="1"/>
    <col min="1539" max="1539" width="0" hidden="1" customWidth="1"/>
    <col min="1540" max="1540" width="17.28515625" customWidth="1"/>
    <col min="1541" max="1541" width="16.7109375" customWidth="1"/>
    <col min="1542" max="1544" width="0" hidden="1" customWidth="1"/>
    <col min="1545" max="1545" width="15.42578125" customWidth="1"/>
    <col min="1546" max="1546" width="0" hidden="1" customWidth="1"/>
    <col min="1550" max="1550" width="13.140625" customWidth="1"/>
    <col min="1793" max="1793" width="7.7109375" customWidth="1"/>
    <col min="1794" max="1794" width="65.5703125" customWidth="1"/>
    <col min="1795" max="1795" width="0" hidden="1" customWidth="1"/>
    <col min="1796" max="1796" width="17.28515625" customWidth="1"/>
    <col min="1797" max="1797" width="16.7109375" customWidth="1"/>
    <col min="1798" max="1800" width="0" hidden="1" customWidth="1"/>
    <col min="1801" max="1801" width="15.42578125" customWidth="1"/>
    <col min="1802" max="1802" width="0" hidden="1" customWidth="1"/>
    <col min="1806" max="1806" width="13.140625" customWidth="1"/>
    <col min="2049" max="2049" width="7.7109375" customWidth="1"/>
    <col min="2050" max="2050" width="65.5703125" customWidth="1"/>
    <col min="2051" max="2051" width="0" hidden="1" customWidth="1"/>
    <col min="2052" max="2052" width="17.28515625" customWidth="1"/>
    <col min="2053" max="2053" width="16.7109375" customWidth="1"/>
    <col min="2054" max="2056" width="0" hidden="1" customWidth="1"/>
    <col min="2057" max="2057" width="15.42578125" customWidth="1"/>
    <col min="2058" max="2058" width="0" hidden="1" customWidth="1"/>
    <col min="2062" max="2062" width="13.140625" customWidth="1"/>
    <col min="2305" max="2305" width="7.7109375" customWidth="1"/>
    <col min="2306" max="2306" width="65.5703125" customWidth="1"/>
    <col min="2307" max="2307" width="0" hidden="1" customWidth="1"/>
    <col min="2308" max="2308" width="17.28515625" customWidth="1"/>
    <col min="2309" max="2309" width="16.7109375" customWidth="1"/>
    <col min="2310" max="2312" width="0" hidden="1" customWidth="1"/>
    <col min="2313" max="2313" width="15.42578125" customWidth="1"/>
    <col min="2314" max="2314" width="0" hidden="1" customWidth="1"/>
    <col min="2318" max="2318" width="13.140625" customWidth="1"/>
    <col min="2561" max="2561" width="7.7109375" customWidth="1"/>
    <col min="2562" max="2562" width="65.5703125" customWidth="1"/>
    <col min="2563" max="2563" width="0" hidden="1" customWidth="1"/>
    <col min="2564" max="2564" width="17.28515625" customWidth="1"/>
    <col min="2565" max="2565" width="16.7109375" customWidth="1"/>
    <col min="2566" max="2568" width="0" hidden="1" customWidth="1"/>
    <col min="2569" max="2569" width="15.42578125" customWidth="1"/>
    <col min="2570" max="2570" width="0" hidden="1" customWidth="1"/>
    <col min="2574" max="2574" width="13.140625" customWidth="1"/>
    <col min="2817" max="2817" width="7.7109375" customWidth="1"/>
    <col min="2818" max="2818" width="65.5703125" customWidth="1"/>
    <col min="2819" max="2819" width="0" hidden="1" customWidth="1"/>
    <col min="2820" max="2820" width="17.28515625" customWidth="1"/>
    <col min="2821" max="2821" width="16.7109375" customWidth="1"/>
    <col min="2822" max="2824" width="0" hidden="1" customWidth="1"/>
    <col min="2825" max="2825" width="15.42578125" customWidth="1"/>
    <col min="2826" max="2826" width="0" hidden="1" customWidth="1"/>
    <col min="2830" max="2830" width="13.140625" customWidth="1"/>
    <col min="3073" max="3073" width="7.7109375" customWidth="1"/>
    <col min="3074" max="3074" width="65.5703125" customWidth="1"/>
    <col min="3075" max="3075" width="0" hidden="1" customWidth="1"/>
    <col min="3076" max="3076" width="17.28515625" customWidth="1"/>
    <col min="3077" max="3077" width="16.7109375" customWidth="1"/>
    <col min="3078" max="3080" width="0" hidden="1" customWidth="1"/>
    <col min="3081" max="3081" width="15.42578125" customWidth="1"/>
    <col min="3082" max="3082" width="0" hidden="1" customWidth="1"/>
    <col min="3086" max="3086" width="13.140625" customWidth="1"/>
    <col min="3329" max="3329" width="7.7109375" customWidth="1"/>
    <col min="3330" max="3330" width="65.5703125" customWidth="1"/>
    <col min="3331" max="3331" width="0" hidden="1" customWidth="1"/>
    <col min="3332" max="3332" width="17.28515625" customWidth="1"/>
    <col min="3333" max="3333" width="16.7109375" customWidth="1"/>
    <col min="3334" max="3336" width="0" hidden="1" customWidth="1"/>
    <col min="3337" max="3337" width="15.42578125" customWidth="1"/>
    <col min="3338" max="3338" width="0" hidden="1" customWidth="1"/>
    <col min="3342" max="3342" width="13.140625" customWidth="1"/>
    <col min="3585" max="3585" width="7.7109375" customWidth="1"/>
    <col min="3586" max="3586" width="65.5703125" customWidth="1"/>
    <col min="3587" max="3587" width="0" hidden="1" customWidth="1"/>
    <col min="3588" max="3588" width="17.28515625" customWidth="1"/>
    <col min="3589" max="3589" width="16.7109375" customWidth="1"/>
    <col min="3590" max="3592" width="0" hidden="1" customWidth="1"/>
    <col min="3593" max="3593" width="15.42578125" customWidth="1"/>
    <col min="3594" max="3594" width="0" hidden="1" customWidth="1"/>
    <col min="3598" max="3598" width="13.140625" customWidth="1"/>
    <col min="3841" max="3841" width="7.7109375" customWidth="1"/>
    <col min="3842" max="3842" width="65.5703125" customWidth="1"/>
    <col min="3843" max="3843" width="0" hidden="1" customWidth="1"/>
    <col min="3844" max="3844" width="17.28515625" customWidth="1"/>
    <col min="3845" max="3845" width="16.7109375" customWidth="1"/>
    <col min="3846" max="3848" width="0" hidden="1" customWidth="1"/>
    <col min="3849" max="3849" width="15.42578125" customWidth="1"/>
    <col min="3850" max="3850" width="0" hidden="1" customWidth="1"/>
    <col min="3854" max="3854" width="13.140625" customWidth="1"/>
    <col min="4097" max="4097" width="7.7109375" customWidth="1"/>
    <col min="4098" max="4098" width="65.5703125" customWidth="1"/>
    <col min="4099" max="4099" width="0" hidden="1" customWidth="1"/>
    <col min="4100" max="4100" width="17.28515625" customWidth="1"/>
    <col min="4101" max="4101" width="16.7109375" customWidth="1"/>
    <col min="4102" max="4104" width="0" hidden="1" customWidth="1"/>
    <col min="4105" max="4105" width="15.42578125" customWidth="1"/>
    <col min="4106" max="4106" width="0" hidden="1" customWidth="1"/>
    <col min="4110" max="4110" width="13.140625" customWidth="1"/>
    <col min="4353" max="4353" width="7.7109375" customWidth="1"/>
    <col min="4354" max="4354" width="65.5703125" customWidth="1"/>
    <col min="4355" max="4355" width="0" hidden="1" customWidth="1"/>
    <col min="4356" max="4356" width="17.28515625" customWidth="1"/>
    <col min="4357" max="4357" width="16.7109375" customWidth="1"/>
    <col min="4358" max="4360" width="0" hidden="1" customWidth="1"/>
    <col min="4361" max="4361" width="15.42578125" customWidth="1"/>
    <col min="4362" max="4362" width="0" hidden="1" customWidth="1"/>
    <col min="4366" max="4366" width="13.140625" customWidth="1"/>
    <col min="4609" max="4609" width="7.7109375" customWidth="1"/>
    <col min="4610" max="4610" width="65.5703125" customWidth="1"/>
    <col min="4611" max="4611" width="0" hidden="1" customWidth="1"/>
    <col min="4612" max="4612" width="17.28515625" customWidth="1"/>
    <col min="4613" max="4613" width="16.7109375" customWidth="1"/>
    <col min="4614" max="4616" width="0" hidden="1" customWidth="1"/>
    <col min="4617" max="4617" width="15.42578125" customWidth="1"/>
    <col min="4618" max="4618" width="0" hidden="1" customWidth="1"/>
    <col min="4622" max="4622" width="13.140625" customWidth="1"/>
    <col min="4865" max="4865" width="7.7109375" customWidth="1"/>
    <col min="4866" max="4866" width="65.5703125" customWidth="1"/>
    <col min="4867" max="4867" width="0" hidden="1" customWidth="1"/>
    <col min="4868" max="4868" width="17.28515625" customWidth="1"/>
    <col min="4869" max="4869" width="16.7109375" customWidth="1"/>
    <col min="4870" max="4872" width="0" hidden="1" customWidth="1"/>
    <col min="4873" max="4873" width="15.42578125" customWidth="1"/>
    <col min="4874" max="4874" width="0" hidden="1" customWidth="1"/>
    <col min="4878" max="4878" width="13.140625" customWidth="1"/>
    <col min="5121" max="5121" width="7.7109375" customWidth="1"/>
    <col min="5122" max="5122" width="65.5703125" customWidth="1"/>
    <col min="5123" max="5123" width="0" hidden="1" customWidth="1"/>
    <col min="5124" max="5124" width="17.28515625" customWidth="1"/>
    <col min="5125" max="5125" width="16.7109375" customWidth="1"/>
    <col min="5126" max="5128" width="0" hidden="1" customWidth="1"/>
    <col min="5129" max="5129" width="15.42578125" customWidth="1"/>
    <col min="5130" max="5130" width="0" hidden="1" customWidth="1"/>
    <col min="5134" max="5134" width="13.140625" customWidth="1"/>
    <col min="5377" max="5377" width="7.7109375" customWidth="1"/>
    <col min="5378" max="5378" width="65.5703125" customWidth="1"/>
    <col min="5379" max="5379" width="0" hidden="1" customWidth="1"/>
    <col min="5380" max="5380" width="17.28515625" customWidth="1"/>
    <col min="5381" max="5381" width="16.7109375" customWidth="1"/>
    <col min="5382" max="5384" width="0" hidden="1" customWidth="1"/>
    <col min="5385" max="5385" width="15.42578125" customWidth="1"/>
    <col min="5386" max="5386" width="0" hidden="1" customWidth="1"/>
    <col min="5390" max="5390" width="13.140625" customWidth="1"/>
    <col min="5633" max="5633" width="7.7109375" customWidth="1"/>
    <col min="5634" max="5634" width="65.5703125" customWidth="1"/>
    <col min="5635" max="5635" width="0" hidden="1" customWidth="1"/>
    <col min="5636" max="5636" width="17.28515625" customWidth="1"/>
    <col min="5637" max="5637" width="16.7109375" customWidth="1"/>
    <col min="5638" max="5640" width="0" hidden="1" customWidth="1"/>
    <col min="5641" max="5641" width="15.42578125" customWidth="1"/>
    <col min="5642" max="5642" width="0" hidden="1" customWidth="1"/>
    <col min="5646" max="5646" width="13.140625" customWidth="1"/>
    <col min="5889" max="5889" width="7.7109375" customWidth="1"/>
    <col min="5890" max="5890" width="65.5703125" customWidth="1"/>
    <col min="5891" max="5891" width="0" hidden="1" customWidth="1"/>
    <col min="5892" max="5892" width="17.28515625" customWidth="1"/>
    <col min="5893" max="5893" width="16.7109375" customWidth="1"/>
    <col min="5894" max="5896" width="0" hidden="1" customWidth="1"/>
    <col min="5897" max="5897" width="15.42578125" customWidth="1"/>
    <col min="5898" max="5898" width="0" hidden="1" customWidth="1"/>
    <col min="5902" max="5902" width="13.140625" customWidth="1"/>
    <col min="6145" max="6145" width="7.7109375" customWidth="1"/>
    <col min="6146" max="6146" width="65.5703125" customWidth="1"/>
    <col min="6147" max="6147" width="0" hidden="1" customWidth="1"/>
    <col min="6148" max="6148" width="17.28515625" customWidth="1"/>
    <col min="6149" max="6149" width="16.7109375" customWidth="1"/>
    <col min="6150" max="6152" width="0" hidden="1" customWidth="1"/>
    <col min="6153" max="6153" width="15.42578125" customWidth="1"/>
    <col min="6154" max="6154" width="0" hidden="1" customWidth="1"/>
    <col min="6158" max="6158" width="13.140625" customWidth="1"/>
    <col min="6401" max="6401" width="7.7109375" customWidth="1"/>
    <col min="6402" max="6402" width="65.5703125" customWidth="1"/>
    <col min="6403" max="6403" width="0" hidden="1" customWidth="1"/>
    <col min="6404" max="6404" width="17.28515625" customWidth="1"/>
    <col min="6405" max="6405" width="16.7109375" customWidth="1"/>
    <col min="6406" max="6408" width="0" hidden="1" customWidth="1"/>
    <col min="6409" max="6409" width="15.42578125" customWidth="1"/>
    <col min="6410" max="6410" width="0" hidden="1" customWidth="1"/>
    <col min="6414" max="6414" width="13.140625" customWidth="1"/>
    <col min="6657" max="6657" width="7.7109375" customWidth="1"/>
    <col min="6658" max="6658" width="65.5703125" customWidth="1"/>
    <col min="6659" max="6659" width="0" hidden="1" customWidth="1"/>
    <col min="6660" max="6660" width="17.28515625" customWidth="1"/>
    <col min="6661" max="6661" width="16.7109375" customWidth="1"/>
    <col min="6662" max="6664" width="0" hidden="1" customWidth="1"/>
    <col min="6665" max="6665" width="15.42578125" customWidth="1"/>
    <col min="6666" max="6666" width="0" hidden="1" customWidth="1"/>
    <col min="6670" max="6670" width="13.140625" customWidth="1"/>
    <col min="6913" max="6913" width="7.7109375" customWidth="1"/>
    <col min="6914" max="6914" width="65.5703125" customWidth="1"/>
    <col min="6915" max="6915" width="0" hidden="1" customWidth="1"/>
    <col min="6916" max="6916" width="17.28515625" customWidth="1"/>
    <col min="6917" max="6917" width="16.7109375" customWidth="1"/>
    <col min="6918" max="6920" width="0" hidden="1" customWidth="1"/>
    <col min="6921" max="6921" width="15.42578125" customWidth="1"/>
    <col min="6922" max="6922" width="0" hidden="1" customWidth="1"/>
    <col min="6926" max="6926" width="13.140625" customWidth="1"/>
    <col min="7169" max="7169" width="7.7109375" customWidth="1"/>
    <col min="7170" max="7170" width="65.5703125" customWidth="1"/>
    <col min="7171" max="7171" width="0" hidden="1" customWidth="1"/>
    <col min="7172" max="7172" width="17.28515625" customWidth="1"/>
    <col min="7173" max="7173" width="16.7109375" customWidth="1"/>
    <col min="7174" max="7176" width="0" hidden="1" customWidth="1"/>
    <col min="7177" max="7177" width="15.42578125" customWidth="1"/>
    <col min="7178" max="7178" width="0" hidden="1" customWidth="1"/>
    <col min="7182" max="7182" width="13.140625" customWidth="1"/>
    <col min="7425" max="7425" width="7.7109375" customWidth="1"/>
    <col min="7426" max="7426" width="65.5703125" customWidth="1"/>
    <col min="7427" max="7427" width="0" hidden="1" customWidth="1"/>
    <col min="7428" max="7428" width="17.28515625" customWidth="1"/>
    <col min="7429" max="7429" width="16.7109375" customWidth="1"/>
    <col min="7430" max="7432" width="0" hidden="1" customWidth="1"/>
    <col min="7433" max="7433" width="15.42578125" customWidth="1"/>
    <col min="7434" max="7434" width="0" hidden="1" customWidth="1"/>
    <col min="7438" max="7438" width="13.140625" customWidth="1"/>
    <col min="7681" max="7681" width="7.7109375" customWidth="1"/>
    <col min="7682" max="7682" width="65.5703125" customWidth="1"/>
    <col min="7683" max="7683" width="0" hidden="1" customWidth="1"/>
    <col min="7684" max="7684" width="17.28515625" customWidth="1"/>
    <col min="7685" max="7685" width="16.7109375" customWidth="1"/>
    <col min="7686" max="7688" width="0" hidden="1" customWidth="1"/>
    <col min="7689" max="7689" width="15.42578125" customWidth="1"/>
    <col min="7690" max="7690" width="0" hidden="1" customWidth="1"/>
    <col min="7694" max="7694" width="13.140625" customWidth="1"/>
    <col min="7937" max="7937" width="7.7109375" customWidth="1"/>
    <col min="7938" max="7938" width="65.5703125" customWidth="1"/>
    <col min="7939" max="7939" width="0" hidden="1" customWidth="1"/>
    <col min="7940" max="7940" width="17.28515625" customWidth="1"/>
    <col min="7941" max="7941" width="16.7109375" customWidth="1"/>
    <col min="7942" max="7944" width="0" hidden="1" customWidth="1"/>
    <col min="7945" max="7945" width="15.42578125" customWidth="1"/>
    <col min="7946" max="7946" width="0" hidden="1" customWidth="1"/>
    <col min="7950" max="7950" width="13.140625" customWidth="1"/>
    <col min="8193" max="8193" width="7.7109375" customWidth="1"/>
    <col min="8194" max="8194" width="65.5703125" customWidth="1"/>
    <col min="8195" max="8195" width="0" hidden="1" customWidth="1"/>
    <col min="8196" max="8196" width="17.28515625" customWidth="1"/>
    <col min="8197" max="8197" width="16.7109375" customWidth="1"/>
    <col min="8198" max="8200" width="0" hidden="1" customWidth="1"/>
    <col min="8201" max="8201" width="15.42578125" customWidth="1"/>
    <col min="8202" max="8202" width="0" hidden="1" customWidth="1"/>
    <col min="8206" max="8206" width="13.140625" customWidth="1"/>
    <col min="8449" max="8449" width="7.7109375" customWidth="1"/>
    <col min="8450" max="8450" width="65.5703125" customWidth="1"/>
    <col min="8451" max="8451" width="0" hidden="1" customWidth="1"/>
    <col min="8452" max="8452" width="17.28515625" customWidth="1"/>
    <col min="8453" max="8453" width="16.7109375" customWidth="1"/>
    <col min="8454" max="8456" width="0" hidden="1" customWidth="1"/>
    <col min="8457" max="8457" width="15.42578125" customWidth="1"/>
    <col min="8458" max="8458" width="0" hidden="1" customWidth="1"/>
    <col min="8462" max="8462" width="13.140625" customWidth="1"/>
    <col min="8705" max="8705" width="7.7109375" customWidth="1"/>
    <col min="8706" max="8706" width="65.5703125" customWidth="1"/>
    <col min="8707" max="8707" width="0" hidden="1" customWidth="1"/>
    <col min="8708" max="8708" width="17.28515625" customWidth="1"/>
    <col min="8709" max="8709" width="16.7109375" customWidth="1"/>
    <col min="8710" max="8712" width="0" hidden="1" customWidth="1"/>
    <col min="8713" max="8713" width="15.42578125" customWidth="1"/>
    <col min="8714" max="8714" width="0" hidden="1" customWidth="1"/>
    <col min="8718" max="8718" width="13.140625" customWidth="1"/>
    <col min="8961" max="8961" width="7.7109375" customWidth="1"/>
    <col min="8962" max="8962" width="65.5703125" customWidth="1"/>
    <col min="8963" max="8963" width="0" hidden="1" customWidth="1"/>
    <col min="8964" max="8964" width="17.28515625" customWidth="1"/>
    <col min="8965" max="8965" width="16.7109375" customWidth="1"/>
    <col min="8966" max="8968" width="0" hidden="1" customWidth="1"/>
    <col min="8969" max="8969" width="15.42578125" customWidth="1"/>
    <col min="8970" max="8970" width="0" hidden="1" customWidth="1"/>
    <col min="8974" max="8974" width="13.140625" customWidth="1"/>
    <col min="9217" max="9217" width="7.7109375" customWidth="1"/>
    <col min="9218" max="9218" width="65.5703125" customWidth="1"/>
    <col min="9219" max="9219" width="0" hidden="1" customWidth="1"/>
    <col min="9220" max="9220" width="17.28515625" customWidth="1"/>
    <col min="9221" max="9221" width="16.7109375" customWidth="1"/>
    <col min="9222" max="9224" width="0" hidden="1" customWidth="1"/>
    <col min="9225" max="9225" width="15.42578125" customWidth="1"/>
    <col min="9226" max="9226" width="0" hidden="1" customWidth="1"/>
    <col min="9230" max="9230" width="13.140625" customWidth="1"/>
    <col min="9473" max="9473" width="7.7109375" customWidth="1"/>
    <col min="9474" max="9474" width="65.5703125" customWidth="1"/>
    <col min="9475" max="9475" width="0" hidden="1" customWidth="1"/>
    <col min="9476" max="9476" width="17.28515625" customWidth="1"/>
    <col min="9477" max="9477" width="16.7109375" customWidth="1"/>
    <col min="9478" max="9480" width="0" hidden="1" customWidth="1"/>
    <col min="9481" max="9481" width="15.42578125" customWidth="1"/>
    <col min="9482" max="9482" width="0" hidden="1" customWidth="1"/>
    <col min="9486" max="9486" width="13.140625" customWidth="1"/>
    <col min="9729" max="9729" width="7.7109375" customWidth="1"/>
    <col min="9730" max="9730" width="65.5703125" customWidth="1"/>
    <col min="9731" max="9731" width="0" hidden="1" customWidth="1"/>
    <col min="9732" max="9732" width="17.28515625" customWidth="1"/>
    <col min="9733" max="9733" width="16.7109375" customWidth="1"/>
    <col min="9734" max="9736" width="0" hidden="1" customWidth="1"/>
    <col min="9737" max="9737" width="15.42578125" customWidth="1"/>
    <col min="9738" max="9738" width="0" hidden="1" customWidth="1"/>
    <col min="9742" max="9742" width="13.140625" customWidth="1"/>
    <col min="9985" max="9985" width="7.7109375" customWidth="1"/>
    <col min="9986" max="9986" width="65.5703125" customWidth="1"/>
    <col min="9987" max="9987" width="0" hidden="1" customWidth="1"/>
    <col min="9988" max="9988" width="17.28515625" customWidth="1"/>
    <col min="9989" max="9989" width="16.7109375" customWidth="1"/>
    <col min="9990" max="9992" width="0" hidden="1" customWidth="1"/>
    <col min="9993" max="9993" width="15.42578125" customWidth="1"/>
    <col min="9994" max="9994" width="0" hidden="1" customWidth="1"/>
    <col min="9998" max="9998" width="13.140625" customWidth="1"/>
    <col min="10241" max="10241" width="7.7109375" customWidth="1"/>
    <col min="10242" max="10242" width="65.5703125" customWidth="1"/>
    <col min="10243" max="10243" width="0" hidden="1" customWidth="1"/>
    <col min="10244" max="10244" width="17.28515625" customWidth="1"/>
    <col min="10245" max="10245" width="16.7109375" customWidth="1"/>
    <col min="10246" max="10248" width="0" hidden="1" customWidth="1"/>
    <col min="10249" max="10249" width="15.42578125" customWidth="1"/>
    <col min="10250" max="10250" width="0" hidden="1" customWidth="1"/>
    <col min="10254" max="10254" width="13.140625" customWidth="1"/>
    <col min="10497" max="10497" width="7.7109375" customWidth="1"/>
    <col min="10498" max="10498" width="65.5703125" customWidth="1"/>
    <col min="10499" max="10499" width="0" hidden="1" customWidth="1"/>
    <col min="10500" max="10500" width="17.28515625" customWidth="1"/>
    <col min="10501" max="10501" width="16.7109375" customWidth="1"/>
    <col min="10502" max="10504" width="0" hidden="1" customWidth="1"/>
    <col min="10505" max="10505" width="15.42578125" customWidth="1"/>
    <col min="10506" max="10506" width="0" hidden="1" customWidth="1"/>
    <col min="10510" max="10510" width="13.140625" customWidth="1"/>
    <col min="10753" max="10753" width="7.7109375" customWidth="1"/>
    <col min="10754" max="10754" width="65.5703125" customWidth="1"/>
    <col min="10755" max="10755" width="0" hidden="1" customWidth="1"/>
    <col min="10756" max="10756" width="17.28515625" customWidth="1"/>
    <col min="10757" max="10757" width="16.7109375" customWidth="1"/>
    <col min="10758" max="10760" width="0" hidden="1" customWidth="1"/>
    <col min="10761" max="10761" width="15.42578125" customWidth="1"/>
    <col min="10762" max="10762" width="0" hidden="1" customWidth="1"/>
    <col min="10766" max="10766" width="13.140625" customWidth="1"/>
    <col min="11009" max="11009" width="7.7109375" customWidth="1"/>
    <col min="11010" max="11010" width="65.5703125" customWidth="1"/>
    <col min="11011" max="11011" width="0" hidden="1" customWidth="1"/>
    <col min="11012" max="11012" width="17.28515625" customWidth="1"/>
    <col min="11013" max="11013" width="16.7109375" customWidth="1"/>
    <col min="11014" max="11016" width="0" hidden="1" customWidth="1"/>
    <col min="11017" max="11017" width="15.42578125" customWidth="1"/>
    <col min="11018" max="11018" width="0" hidden="1" customWidth="1"/>
    <col min="11022" max="11022" width="13.140625" customWidth="1"/>
    <col min="11265" max="11265" width="7.7109375" customWidth="1"/>
    <col min="11266" max="11266" width="65.5703125" customWidth="1"/>
    <col min="11267" max="11267" width="0" hidden="1" customWidth="1"/>
    <col min="11268" max="11268" width="17.28515625" customWidth="1"/>
    <col min="11269" max="11269" width="16.7109375" customWidth="1"/>
    <col min="11270" max="11272" width="0" hidden="1" customWidth="1"/>
    <col min="11273" max="11273" width="15.42578125" customWidth="1"/>
    <col min="11274" max="11274" width="0" hidden="1" customWidth="1"/>
    <col min="11278" max="11278" width="13.140625" customWidth="1"/>
    <col min="11521" max="11521" width="7.7109375" customWidth="1"/>
    <col min="11522" max="11522" width="65.5703125" customWidth="1"/>
    <col min="11523" max="11523" width="0" hidden="1" customWidth="1"/>
    <col min="11524" max="11524" width="17.28515625" customWidth="1"/>
    <col min="11525" max="11525" width="16.7109375" customWidth="1"/>
    <col min="11526" max="11528" width="0" hidden="1" customWidth="1"/>
    <col min="11529" max="11529" width="15.42578125" customWidth="1"/>
    <col min="11530" max="11530" width="0" hidden="1" customWidth="1"/>
    <col min="11534" max="11534" width="13.140625" customWidth="1"/>
    <col min="11777" max="11777" width="7.7109375" customWidth="1"/>
    <col min="11778" max="11778" width="65.5703125" customWidth="1"/>
    <col min="11779" max="11779" width="0" hidden="1" customWidth="1"/>
    <col min="11780" max="11780" width="17.28515625" customWidth="1"/>
    <col min="11781" max="11781" width="16.7109375" customWidth="1"/>
    <col min="11782" max="11784" width="0" hidden="1" customWidth="1"/>
    <col min="11785" max="11785" width="15.42578125" customWidth="1"/>
    <col min="11786" max="11786" width="0" hidden="1" customWidth="1"/>
    <col min="11790" max="11790" width="13.140625" customWidth="1"/>
    <col min="12033" max="12033" width="7.7109375" customWidth="1"/>
    <col min="12034" max="12034" width="65.5703125" customWidth="1"/>
    <col min="12035" max="12035" width="0" hidden="1" customWidth="1"/>
    <col min="12036" max="12036" width="17.28515625" customWidth="1"/>
    <col min="12037" max="12037" width="16.7109375" customWidth="1"/>
    <col min="12038" max="12040" width="0" hidden="1" customWidth="1"/>
    <col min="12041" max="12041" width="15.42578125" customWidth="1"/>
    <col min="12042" max="12042" width="0" hidden="1" customWidth="1"/>
    <col min="12046" max="12046" width="13.140625" customWidth="1"/>
    <col min="12289" max="12289" width="7.7109375" customWidth="1"/>
    <col min="12290" max="12290" width="65.5703125" customWidth="1"/>
    <col min="12291" max="12291" width="0" hidden="1" customWidth="1"/>
    <col min="12292" max="12292" width="17.28515625" customWidth="1"/>
    <col min="12293" max="12293" width="16.7109375" customWidth="1"/>
    <col min="12294" max="12296" width="0" hidden="1" customWidth="1"/>
    <col min="12297" max="12297" width="15.42578125" customWidth="1"/>
    <col min="12298" max="12298" width="0" hidden="1" customWidth="1"/>
    <col min="12302" max="12302" width="13.140625" customWidth="1"/>
    <col min="12545" max="12545" width="7.7109375" customWidth="1"/>
    <col min="12546" max="12546" width="65.5703125" customWidth="1"/>
    <col min="12547" max="12547" width="0" hidden="1" customWidth="1"/>
    <col min="12548" max="12548" width="17.28515625" customWidth="1"/>
    <col min="12549" max="12549" width="16.7109375" customWidth="1"/>
    <col min="12550" max="12552" width="0" hidden="1" customWidth="1"/>
    <col min="12553" max="12553" width="15.42578125" customWidth="1"/>
    <col min="12554" max="12554" width="0" hidden="1" customWidth="1"/>
    <col min="12558" max="12558" width="13.140625" customWidth="1"/>
    <col min="12801" max="12801" width="7.7109375" customWidth="1"/>
    <col min="12802" max="12802" width="65.5703125" customWidth="1"/>
    <col min="12803" max="12803" width="0" hidden="1" customWidth="1"/>
    <col min="12804" max="12804" width="17.28515625" customWidth="1"/>
    <col min="12805" max="12805" width="16.7109375" customWidth="1"/>
    <col min="12806" max="12808" width="0" hidden="1" customWidth="1"/>
    <col min="12809" max="12809" width="15.42578125" customWidth="1"/>
    <col min="12810" max="12810" width="0" hidden="1" customWidth="1"/>
    <col min="12814" max="12814" width="13.140625" customWidth="1"/>
    <col min="13057" max="13057" width="7.7109375" customWidth="1"/>
    <col min="13058" max="13058" width="65.5703125" customWidth="1"/>
    <col min="13059" max="13059" width="0" hidden="1" customWidth="1"/>
    <col min="13060" max="13060" width="17.28515625" customWidth="1"/>
    <col min="13061" max="13061" width="16.7109375" customWidth="1"/>
    <col min="13062" max="13064" width="0" hidden="1" customWidth="1"/>
    <col min="13065" max="13065" width="15.42578125" customWidth="1"/>
    <col min="13066" max="13066" width="0" hidden="1" customWidth="1"/>
    <col min="13070" max="13070" width="13.140625" customWidth="1"/>
    <col min="13313" max="13313" width="7.7109375" customWidth="1"/>
    <col min="13314" max="13314" width="65.5703125" customWidth="1"/>
    <col min="13315" max="13315" width="0" hidden="1" customWidth="1"/>
    <col min="13316" max="13316" width="17.28515625" customWidth="1"/>
    <col min="13317" max="13317" width="16.7109375" customWidth="1"/>
    <col min="13318" max="13320" width="0" hidden="1" customWidth="1"/>
    <col min="13321" max="13321" width="15.42578125" customWidth="1"/>
    <col min="13322" max="13322" width="0" hidden="1" customWidth="1"/>
    <col min="13326" max="13326" width="13.140625" customWidth="1"/>
    <col min="13569" max="13569" width="7.7109375" customWidth="1"/>
    <col min="13570" max="13570" width="65.5703125" customWidth="1"/>
    <col min="13571" max="13571" width="0" hidden="1" customWidth="1"/>
    <col min="13572" max="13572" width="17.28515625" customWidth="1"/>
    <col min="13573" max="13573" width="16.7109375" customWidth="1"/>
    <col min="13574" max="13576" width="0" hidden="1" customWidth="1"/>
    <col min="13577" max="13577" width="15.42578125" customWidth="1"/>
    <col min="13578" max="13578" width="0" hidden="1" customWidth="1"/>
    <col min="13582" max="13582" width="13.140625" customWidth="1"/>
    <col min="13825" max="13825" width="7.7109375" customWidth="1"/>
    <col min="13826" max="13826" width="65.5703125" customWidth="1"/>
    <col min="13827" max="13827" width="0" hidden="1" customWidth="1"/>
    <col min="13828" max="13828" width="17.28515625" customWidth="1"/>
    <col min="13829" max="13829" width="16.7109375" customWidth="1"/>
    <col min="13830" max="13832" width="0" hidden="1" customWidth="1"/>
    <col min="13833" max="13833" width="15.42578125" customWidth="1"/>
    <col min="13834" max="13834" width="0" hidden="1" customWidth="1"/>
    <col min="13838" max="13838" width="13.140625" customWidth="1"/>
    <col min="14081" max="14081" width="7.7109375" customWidth="1"/>
    <col min="14082" max="14082" width="65.5703125" customWidth="1"/>
    <col min="14083" max="14083" width="0" hidden="1" customWidth="1"/>
    <col min="14084" max="14084" width="17.28515625" customWidth="1"/>
    <col min="14085" max="14085" width="16.7109375" customWidth="1"/>
    <col min="14086" max="14088" width="0" hidden="1" customWidth="1"/>
    <col min="14089" max="14089" width="15.42578125" customWidth="1"/>
    <col min="14090" max="14090" width="0" hidden="1" customWidth="1"/>
    <col min="14094" max="14094" width="13.140625" customWidth="1"/>
    <col min="14337" max="14337" width="7.7109375" customWidth="1"/>
    <col min="14338" max="14338" width="65.5703125" customWidth="1"/>
    <col min="14339" max="14339" width="0" hidden="1" customWidth="1"/>
    <col min="14340" max="14340" width="17.28515625" customWidth="1"/>
    <col min="14341" max="14341" width="16.7109375" customWidth="1"/>
    <col min="14342" max="14344" width="0" hidden="1" customWidth="1"/>
    <col min="14345" max="14345" width="15.42578125" customWidth="1"/>
    <col min="14346" max="14346" width="0" hidden="1" customWidth="1"/>
    <col min="14350" max="14350" width="13.140625" customWidth="1"/>
    <col min="14593" max="14593" width="7.7109375" customWidth="1"/>
    <col min="14594" max="14594" width="65.5703125" customWidth="1"/>
    <col min="14595" max="14595" width="0" hidden="1" customWidth="1"/>
    <col min="14596" max="14596" width="17.28515625" customWidth="1"/>
    <col min="14597" max="14597" width="16.7109375" customWidth="1"/>
    <col min="14598" max="14600" width="0" hidden="1" customWidth="1"/>
    <col min="14601" max="14601" width="15.42578125" customWidth="1"/>
    <col min="14602" max="14602" width="0" hidden="1" customWidth="1"/>
    <col min="14606" max="14606" width="13.140625" customWidth="1"/>
    <col min="14849" max="14849" width="7.7109375" customWidth="1"/>
    <col min="14850" max="14850" width="65.5703125" customWidth="1"/>
    <col min="14851" max="14851" width="0" hidden="1" customWidth="1"/>
    <col min="14852" max="14852" width="17.28515625" customWidth="1"/>
    <col min="14853" max="14853" width="16.7109375" customWidth="1"/>
    <col min="14854" max="14856" width="0" hidden="1" customWidth="1"/>
    <col min="14857" max="14857" width="15.42578125" customWidth="1"/>
    <col min="14858" max="14858" width="0" hidden="1" customWidth="1"/>
    <col min="14862" max="14862" width="13.140625" customWidth="1"/>
    <col min="15105" max="15105" width="7.7109375" customWidth="1"/>
    <col min="15106" max="15106" width="65.5703125" customWidth="1"/>
    <col min="15107" max="15107" width="0" hidden="1" customWidth="1"/>
    <col min="15108" max="15108" width="17.28515625" customWidth="1"/>
    <col min="15109" max="15109" width="16.7109375" customWidth="1"/>
    <col min="15110" max="15112" width="0" hidden="1" customWidth="1"/>
    <col min="15113" max="15113" width="15.42578125" customWidth="1"/>
    <col min="15114" max="15114" width="0" hidden="1" customWidth="1"/>
    <col min="15118" max="15118" width="13.140625" customWidth="1"/>
    <col min="15361" max="15361" width="7.7109375" customWidth="1"/>
    <col min="15362" max="15362" width="65.5703125" customWidth="1"/>
    <col min="15363" max="15363" width="0" hidden="1" customWidth="1"/>
    <col min="15364" max="15364" width="17.28515625" customWidth="1"/>
    <col min="15365" max="15365" width="16.7109375" customWidth="1"/>
    <col min="15366" max="15368" width="0" hidden="1" customWidth="1"/>
    <col min="15369" max="15369" width="15.42578125" customWidth="1"/>
    <col min="15370" max="15370" width="0" hidden="1" customWidth="1"/>
    <col min="15374" max="15374" width="13.140625" customWidth="1"/>
    <col min="15617" max="15617" width="7.7109375" customWidth="1"/>
    <col min="15618" max="15618" width="65.5703125" customWidth="1"/>
    <col min="15619" max="15619" width="0" hidden="1" customWidth="1"/>
    <col min="15620" max="15620" width="17.28515625" customWidth="1"/>
    <col min="15621" max="15621" width="16.7109375" customWidth="1"/>
    <col min="15622" max="15624" width="0" hidden="1" customWidth="1"/>
    <col min="15625" max="15625" width="15.42578125" customWidth="1"/>
    <col min="15626" max="15626" width="0" hidden="1" customWidth="1"/>
    <col min="15630" max="15630" width="13.140625" customWidth="1"/>
    <col min="15873" max="15873" width="7.7109375" customWidth="1"/>
    <col min="15874" max="15874" width="65.5703125" customWidth="1"/>
    <col min="15875" max="15875" width="0" hidden="1" customWidth="1"/>
    <col min="15876" max="15876" width="17.28515625" customWidth="1"/>
    <col min="15877" max="15877" width="16.7109375" customWidth="1"/>
    <col min="15878" max="15880" width="0" hidden="1" customWidth="1"/>
    <col min="15881" max="15881" width="15.42578125" customWidth="1"/>
    <col min="15882" max="15882" width="0" hidden="1" customWidth="1"/>
    <col min="15886" max="15886" width="13.140625" customWidth="1"/>
    <col min="16129" max="16129" width="7.7109375" customWidth="1"/>
    <col min="16130" max="16130" width="65.5703125" customWidth="1"/>
    <col min="16131" max="16131" width="0" hidden="1" customWidth="1"/>
    <col min="16132" max="16132" width="17.28515625" customWidth="1"/>
    <col min="16133" max="16133" width="16.7109375" customWidth="1"/>
    <col min="16134" max="16136" width="0" hidden="1" customWidth="1"/>
    <col min="16137" max="16137" width="15.42578125" customWidth="1"/>
    <col min="16138" max="16138" width="0" hidden="1" customWidth="1"/>
    <col min="16142" max="16142" width="13.140625" customWidth="1"/>
  </cols>
  <sheetData>
    <row r="1" spans="1:10" ht="15.75">
      <c r="B1" s="83" t="s">
        <v>0</v>
      </c>
      <c r="C1" s="83"/>
      <c r="D1" s="83"/>
      <c r="E1" s="83"/>
      <c r="F1" s="83"/>
      <c r="G1" s="83"/>
      <c r="H1" s="83"/>
      <c r="I1" s="83"/>
      <c r="J1" s="83"/>
    </row>
    <row r="2" spans="1:10" ht="47.25" customHeight="1">
      <c r="B2" s="84" t="s">
        <v>1</v>
      </c>
      <c r="C2" s="84"/>
      <c r="D2" s="84"/>
      <c r="E2" s="84"/>
      <c r="F2" s="84"/>
      <c r="G2" s="84"/>
      <c r="H2" s="84"/>
      <c r="I2" s="84"/>
      <c r="J2" s="84"/>
    </row>
    <row r="3" spans="1:10">
      <c r="B3" s="85" t="s">
        <v>2</v>
      </c>
      <c r="C3" s="85"/>
      <c r="D3" s="85"/>
      <c r="E3" s="85"/>
      <c r="F3" s="85"/>
      <c r="G3" s="85"/>
      <c r="H3" s="85"/>
      <c r="I3" s="85"/>
      <c r="J3" s="85"/>
    </row>
    <row r="5" spans="1:10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5.75">
      <c r="A6" s="87" t="s">
        <v>4</v>
      </c>
      <c r="B6" s="88" t="s">
        <v>5</v>
      </c>
      <c r="C6" s="87" t="s">
        <v>6</v>
      </c>
      <c r="D6" s="87"/>
      <c r="E6" s="87"/>
      <c r="F6" s="87"/>
      <c r="G6" s="87"/>
      <c r="H6" s="87"/>
      <c r="I6" s="87"/>
      <c r="J6" s="87"/>
    </row>
    <row r="7" spans="1:10" ht="112.5" customHeight="1">
      <c r="A7" s="87"/>
      <c r="B7" s="88"/>
      <c r="C7" s="52" t="s">
        <v>7</v>
      </c>
      <c r="D7" s="52" t="s">
        <v>8</v>
      </c>
      <c r="E7" s="53" t="s">
        <v>9</v>
      </c>
      <c r="F7" s="52" t="s">
        <v>10</v>
      </c>
      <c r="G7" s="52" t="s">
        <v>11</v>
      </c>
      <c r="H7" s="52"/>
      <c r="I7" s="52" t="s">
        <v>12</v>
      </c>
      <c r="J7" s="4" t="s">
        <v>13</v>
      </c>
    </row>
    <row r="8" spans="1:10" ht="15.75">
      <c r="A8" s="76" t="s">
        <v>14</v>
      </c>
      <c r="B8" s="77"/>
      <c r="C8" s="5"/>
      <c r="D8" s="5"/>
      <c r="E8" s="54"/>
      <c r="F8" s="5"/>
      <c r="G8" s="5"/>
      <c r="H8" s="5"/>
      <c r="I8" s="5"/>
      <c r="J8" s="6"/>
    </row>
    <row r="9" spans="1:10" ht="18" customHeight="1">
      <c r="A9" s="51">
        <v>1</v>
      </c>
      <c r="B9" s="7" t="s">
        <v>15</v>
      </c>
      <c r="C9" s="8">
        <f>[1]калькуляция!S18</f>
        <v>264659.68873344007</v>
      </c>
      <c r="D9" s="8">
        <v>260000</v>
      </c>
      <c r="E9" s="55">
        <f t="shared" ref="E9:E27" si="0">ROUNDDOWN(C9/1000,0)*1000</f>
        <v>264000</v>
      </c>
      <c r="F9" s="8">
        <v>194000</v>
      </c>
      <c r="G9" s="8">
        <f>E9/F9%</f>
        <v>136.08247422680412</v>
      </c>
      <c r="H9" s="8">
        <f>ROUNDDOWN(E9/1000,0)*1000*1.12</f>
        <v>295680</v>
      </c>
      <c r="I9" s="8">
        <f>E9*1.5</f>
        <v>396000</v>
      </c>
      <c r="J9" s="8">
        <f>I9*1.5</f>
        <v>594000</v>
      </c>
    </row>
    <row r="10" spans="1:10" ht="33" customHeight="1">
      <c r="A10" s="51">
        <f>A9+1</f>
        <v>2</v>
      </c>
      <c r="B10" s="7" t="s">
        <v>16</v>
      </c>
      <c r="C10" s="8">
        <f>[1]калькуляция!S21</f>
        <v>223944.47083008004</v>
      </c>
      <c r="D10" s="8">
        <v>220000</v>
      </c>
      <c r="E10" s="55">
        <f t="shared" si="0"/>
        <v>223000</v>
      </c>
      <c r="F10" s="8">
        <v>116000</v>
      </c>
      <c r="G10" s="8">
        <f t="shared" ref="G10:G79" si="1">E10/F10%</f>
        <v>192.24137931034483</v>
      </c>
      <c r="H10" s="8"/>
      <c r="I10" s="8">
        <f t="shared" ref="I10:I79" si="2">E10*1.5</f>
        <v>334500</v>
      </c>
      <c r="J10" s="8">
        <f t="shared" ref="J10:J81" si="3">I10*1.5</f>
        <v>501750</v>
      </c>
    </row>
    <row r="11" spans="1:10" ht="18.75" customHeight="1">
      <c r="A11" s="51">
        <f t="shared" ref="A11:A26" si="4">A10+1</f>
        <v>3</v>
      </c>
      <c r="B11" s="7" t="s">
        <v>17</v>
      </c>
      <c r="C11" s="8">
        <f>[1]калькуляция!S24</f>
        <v>213927.43799039998</v>
      </c>
      <c r="D11" s="8">
        <v>210000</v>
      </c>
      <c r="E11" s="55">
        <f t="shared" si="0"/>
        <v>213000</v>
      </c>
      <c r="F11" s="8">
        <v>102000</v>
      </c>
      <c r="G11" s="8">
        <f t="shared" si="1"/>
        <v>208.8235294117647</v>
      </c>
      <c r="H11" s="8"/>
      <c r="I11" s="8">
        <f t="shared" si="2"/>
        <v>319500</v>
      </c>
      <c r="J11" s="8">
        <f t="shared" si="3"/>
        <v>479250</v>
      </c>
    </row>
    <row r="12" spans="1:10" ht="15.75">
      <c r="A12" s="51">
        <f t="shared" si="4"/>
        <v>4</v>
      </c>
      <c r="B12" s="7" t="s">
        <v>18</v>
      </c>
      <c r="C12" s="8">
        <f>[1]калькуляция!S27</f>
        <v>185936.92533120001</v>
      </c>
      <c r="D12" s="8">
        <v>182000</v>
      </c>
      <c r="E12" s="55">
        <f t="shared" si="0"/>
        <v>185000</v>
      </c>
      <c r="F12" s="8">
        <v>83000</v>
      </c>
      <c r="G12" s="8">
        <f t="shared" si="1"/>
        <v>222.89156626506025</v>
      </c>
      <c r="H12" s="8"/>
      <c r="I12" s="8">
        <f t="shared" si="2"/>
        <v>277500</v>
      </c>
      <c r="J12" s="8">
        <f t="shared" si="3"/>
        <v>416250</v>
      </c>
    </row>
    <row r="13" spans="1:10" ht="16.5" customHeight="1">
      <c r="A13" s="51">
        <f t="shared" si="4"/>
        <v>5</v>
      </c>
      <c r="B13" s="7" t="s">
        <v>19</v>
      </c>
      <c r="C13" s="8">
        <f>[1]калькуляция!S30</f>
        <v>144390.86455679996</v>
      </c>
      <c r="D13" s="8">
        <v>141000</v>
      </c>
      <c r="E13" s="55">
        <f t="shared" si="0"/>
        <v>144000</v>
      </c>
      <c r="F13" s="8">
        <v>76000</v>
      </c>
      <c r="G13" s="8">
        <f t="shared" si="1"/>
        <v>189.47368421052633</v>
      </c>
      <c r="H13" s="8"/>
      <c r="I13" s="8">
        <f t="shared" si="2"/>
        <v>216000</v>
      </c>
      <c r="J13" s="8">
        <f t="shared" si="3"/>
        <v>324000</v>
      </c>
    </row>
    <row r="14" spans="1:10" ht="15.75">
      <c r="A14" s="51">
        <f t="shared" si="4"/>
        <v>6</v>
      </c>
      <c r="B14" s="7" t="s">
        <v>20</v>
      </c>
      <c r="C14" s="8">
        <f>[1]калькуляция!S33</f>
        <v>115424.87523839998</v>
      </c>
      <c r="D14" s="8">
        <v>113000</v>
      </c>
      <c r="E14" s="55">
        <f t="shared" si="0"/>
        <v>115000</v>
      </c>
      <c r="F14" s="8">
        <v>76000</v>
      </c>
      <c r="G14" s="8">
        <f t="shared" si="1"/>
        <v>151.31578947368422</v>
      </c>
      <c r="H14" s="8"/>
      <c r="I14" s="8">
        <f t="shared" si="2"/>
        <v>172500</v>
      </c>
      <c r="J14" s="8">
        <f t="shared" si="3"/>
        <v>258750</v>
      </c>
    </row>
    <row r="15" spans="1:10" ht="15.75">
      <c r="A15" s="51">
        <f>A14+1</f>
        <v>7</v>
      </c>
      <c r="B15" s="7" t="s">
        <v>21</v>
      </c>
      <c r="C15" s="8">
        <f>[1]калькуляция!S36</f>
        <v>149379.80040959999</v>
      </c>
      <c r="D15" s="8">
        <v>146000</v>
      </c>
      <c r="E15" s="55">
        <f t="shared" si="0"/>
        <v>149000</v>
      </c>
      <c r="F15" s="8">
        <v>76001</v>
      </c>
      <c r="G15" s="8">
        <f>E15/F15%</f>
        <v>196.05005197300036</v>
      </c>
      <c r="H15" s="8"/>
      <c r="I15" s="8">
        <f>E15*1.5</f>
        <v>223500</v>
      </c>
      <c r="J15" s="8"/>
    </row>
    <row r="16" spans="1:10" ht="20.25" customHeight="1">
      <c r="A16" s="51">
        <f>A15+1</f>
        <v>8</v>
      </c>
      <c r="B16" s="7" t="s">
        <v>22</v>
      </c>
      <c r="C16" s="8">
        <f>[1]калькуляция!S39</f>
        <v>170366.26973184</v>
      </c>
      <c r="D16" s="8">
        <v>167000</v>
      </c>
      <c r="E16" s="55">
        <f t="shared" si="0"/>
        <v>170000</v>
      </c>
      <c r="F16" s="8">
        <v>116000</v>
      </c>
      <c r="G16" s="8">
        <f t="shared" si="1"/>
        <v>146.55172413793105</v>
      </c>
      <c r="H16" s="8"/>
      <c r="I16" s="8">
        <f t="shared" si="2"/>
        <v>255000</v>
      </c>
      <c r="J16" s="8">
        <f t="shared" si="3"/>
        <v>382500</v>
      </c>
    </row>
    <row r="17" spans="1:15" ht="20.25" customHeight="1">
      <c r="A17" s="51">
        <f t="shared" si="4"/>
        <v>9</v>
      </c>
      <c r="B17" s="7" t="s">
        <v>23</v>
      </c>
      <c r="C17" s="8">
        <f>[1]калькуляция!S42</f>
        <v>116912.63630592002</v>
      </c>
      <c r="D17" s="8">
        <v>114000</v>
      </c>
      <c r="E17" s="55">
        <f t="shared" si="0"/>
        <v>116000</v>
      </c>
      <c r="F17" s="8">
        <v>102000</v>
      </c>
      <c r="G17" s="8">
        <f t="shared" si="1"/>
        <v>113.72549019607843</v>
      </c>
      <c r="H17" s="8"/>
      <c r="I17" s="8">
        <f t="shared" si="2"/>
        <v>174000</v>
      </c>
      <c r="J17" s="8">
        <f t="shared" si="3"/>
        <v>261000</v>
      </c>
      <c r="M17">
        <v>172000</v>
      </c>
      <c r="N17">
        <f>M17*30</f>
        <v>5160000</v>
      </c>
      <c r="O17">
        <f>N17*80%</f>
        <v>4128000</v>
      </c>
    </row>
    <row r="18" spans="1:15" ht="15.75">
      <c r="A18" s="51">
        <f t="shared" si="4"/>
        <v>10</v>
      </c>
      <c r="B18" s="7" t="s">
        <v>24</v>
      </c>
      <c r="C18" s="8">
        <f>[1]калькуляция!S44</f>
        <v>86748.456936960007</v>
      </c>
      <c r="D18" s="8">
        <v>85000</v>
      </c>
      <c r="E18" s="55">
        <f t="shared" si="0"/>
        <v>86000</v>
      </c>
      <c r="F18" s="8">
        <v>65000</v>
      </c>
      <c r="G18" s="8">
        <f t="shared" si="1"/>
        <v>132.30769230769232</v>
      </c>
      <c r="H18" s="8"/>
      <c r="I18" s="8">
        <f t="shared" si="2"/>
        <v>129000</v>
      </c>
      <c r="J18" s="8">
        <f t="shared" si="3"/>
        <v>193500</v>
      </c>
      <c r="M18">
        <v>172000</v>
      </c>
      <c r="N18">
        <f t="shared" ref="N18:N27" si="5">M18*30</f>
        <v>5160000</v>
      </c>
      <c r="O18">
        <f>N18*80%</f>
        <v>4128000</v>
      </c>
    </row>
    <row r="19" spans="1:15" ht="15.75">
      <c r="A19" s="51">
        <f t="shared" si="4"/>
        <v>11</v>
      </c>
      <c r="B19" s="7" t="s">
        <v>25</v>
      </c>
      <c r="C19" s="8">
        <f>[1]калькуляция!S47</f>
        <v>130626.83192832001</v>
      </c>
      <c r="D19" s="8">
        <v>128000</v>
      </c>
      <c r="E19" s="55">
        <f t="shared" si="0"/>
        <v>130000</v>
      </c>
      <c r="F19" s="8">
        <v>76000</v>
      </c>
      <c r="G19" s="8">
        <f t="shared" si="1"/>
        <v>171.05263157894737</v>
      </c>
      <c r="H19" s="8"/>
      <c r="I19" s="8">
        <f t="shared" si="2"/>
        <v>195000</v>
      </c>
      <c r="J19" s="8">
        <f t="shared" si="3"/>
        <v>292500</v>
      </c>
      <c r="M19">
        <v>161000</v>
      </c>
      <c r="N19">
        <f t="shared" si="5"/>
        <v>4830000</v>
      </c>
      <c r="O19">
        <f>N19*25%</f>
        <v>1207500</v>
      </c>
    </row>
    <row r="20" spans="1:15" ht="15.75">
      <c r="A20" s="51">
        <f t="shared" si="4"/>
        <v>12</v>
      </c>
      <c r="B20" s="7" t="s">
        <v>26</v>
      </c>
      <c r="C20" s="8">
        <f>[1]калькуляция!S50</f>
        <v>79314.352266239992</v>
      </c>
      <c r="D20" s="8">
        <v>77000</v>
      </c>
      <c r="E20" s="55">
        <f t="shared" si="0"/>
        <v>79000</v>
      </c>
      <c r="F20" s="8">
        <v>48000</v>
      </c>
      <c r="G20" s="8">
        <f t="shared" si="1"/>
        <v>164.58333333333334</v>
      </c>
      <c r="H20" s="8"/>
      <c r="I20" s="8">
        <f t="shared" si="2"/>
        <v>118500</v>
      </c>
      <c r="J20" s="8">
        <f t="shared" si="3"/>
        <v>177750</v>
      </c>
      <c r="M20">
        <v>42000</v>
      </c>
      <c r="N20">
        <f t="shared" si="5"/>
        <v>1260000</v>
      </c>
      <c r="O20">
        <f>N20*40%</f>
        <v>504000</v>
      </c>
    </row>
    <row r="21" spans="1:15" ht="15.75">
      <c r="A21" s="51">
        <f t="shared" si="4"/>
        <v>13</v>
      </c>
      <c r="B21" s="7" t="s">
        <v>27</v>
      </c>
      <c r="C21" s="9">
        <f>[1]калькуляция!S53</f>
        <v>74493.818380800018</v>
      </c>
      <c r="D21" s="9">
        <v>73000</v>
      </c>
      <c r="E21" s="55">
        <f t="shared" si="0"/>
        <v>74000</v>
      </c>
      <c r="F21" s="8">
        <v>43000</v>
      </c>
      <c r="G21" s="8">
        <f t="shared" si="1"/>
        <v>172.09302325581396</v>
      </c>
      <c r="H21" s="8"/>
      <c r="I21" s="8">
        <f t="shared" si="2"/>
        <v>111000</v>
      </c>
      <c r="J21" s="8">
        <f t="shared" si="3"/>
        <v>166500</v>
      </c>
      <c r="M21">
        <v>83000</v>
      </c>
      <c r="N21">
        <f t="shared" si="5"/>
        <v>2490000</v>
      </c>
      <c r="O21">
        <f>N21*40%</f>
        <v>996000</v>
      </c>
    </row>
    <row r="22" spans="1:15" ht="15.75">
      <c r="A22" s="51">
        <f t="shared" si="4"/>
        <v>14</v>
      </c>
      <c r="B22" s="7" t="s">
        <v>28</v>
      </c>
      <c r="C22" s="9">
        <f>[1]калькуляция!S56</f>
        <v>74493.818380800018</v>
      </c>
      <c r="D22" s="9">
        <v>73000</v>
      </c>
      <c r="E22" s="55">
        <f t="shared" si="0"/>
        <v>74000</v>
      </c>
      <c r="F22" s="8">
        <v>49000</v>
      </c>
      <c r="G22" s="8">
        <f t="shared" si="1"/>
        <v>151.0204081632653</v>
      </c>
      <c r="H22" s="8"/>
      <c r="I22" s="8">
        <f t="shared" si="2"/>
        <v>111000</v>
      </c>
      <c r="J22" s="8">
        <f t="shared" si="3"/>
        <v>166500</v>
      </c>
      <c r="M22">
        <v>97000</v>
      </c>
      <c r="N22">
        <f t="shared" si="5"/>
        <v>2910000</v>
      </c>
      <c r="O22">
        <f>N22*40%</f>
        <v>1164000</v>
      </c>
    </row>
    <row r="23" spans="1:15" ht="15.75">
      <c r="A23" s="51">
        <f t="shared" si="4"/>
        <v>15</v>
      </c>
      <c r="B23" s="7" t="s">
        <v>29</v>
      </c>
      <c r="C23" s="9">
        <f>[1]калькуляция!S59</f>
        <v>87794.355317759997</v>
      </c>
      <c r="D23" s="9">
        <v>86000</v>
      </c>
      <c r="E23" s="55">
        <f t="shared" si="0"/>
        <v>87000</v>
      </c>
      <c r="F23" s="8">
        <v>49000</v>
      </c>
      <c r="G23" s="8">
        <f t="shared" si="1"/>
        <v>177.55102040816325</v>
      </c>
      <c r="H23" s="8"/>
      <c r="I23" s="8">
        <f t="shared" si="2"/>
        <v>130500</v>
      </c>
      <c r="J23" s="8">
        <f t="shared" si="3"/>
        <v>195750</v>
      </c>
      <c r="M23">
        <v>237000</v>
      </c>
      <c r="N23">
        <f t="shared" si="5"/>
        <v>7110000</v>
      </c>
      <c r="O23">
        <f>N23*40%</f>
        <v>2844000</v>
      </c>
    </row>
    <row r="24" spans="1:15" ht="15.75">
      <c r="A24" s="51">
        <f t="shared" si="4"/>
        <v>16</v>
      </c>
      <c r="B24" s="7" t="s">
        <v>30</v>
      </c>
      <c r="C24" s="9">
        <f>[1]калькуляция!S62</f>
        <v>82012.53505536</v>
      </c>
      <c r="D24" s="9">
        <v>80000</v>
      </c>
      <c r="E24" s="55">
        <f t="shared" si="0"/>
        <v>82000</v>
      </c>
      <c r="F24" s="8">
        <v>49000</v>
      </c>
      <c r="G24" s="8">
        <f t="shared" si="1"/>
        <v>167.34693877551021</v>
      </c>
      <c r="H24" s="8"/>
      <c r="I24" s="8">
        <f t="shared" si="2"/>
        <v>123000</v>
      </c>
      <c r="J24" s="8">
        <f t="shared" si="3"/>
        <v>184500</v>
      </c>
      <c r="M24">
        <v>108000</v>
      </c>
      <c r="N24">
        <f t="shared" si="5"/>
        <v>3240000</v>
      </c>
      <c r="O24">
        <f>N24*25%</f>
        <v>810000</v>
      </c>
    </row>
    <row r="25" spans="1:15" ht="19.5" customHeight="1">
      <c r="A25" s="51">
        <f t="shared" si="4"/>
        <v>17</v>
      </c>
      <c r="B25" s="7" t="s">
        <v>31</v>
      </c>
      <c r="C25" s="8">
        <f>[1]калькуляция!S65</f>
        <v>115142.83522560001</v>
      </c>
      <c r="D25" s="8">
        <v>113000</v>
      </c>
      <c r="E25" s="55">
        <f t="shared" si="0"/>
        <v>115000</v>
      </c>
      <c r="F25" s="8">
        <v>102000</v>
      </c>
      <c r="G25" s="8">
        <f t="shared" si="1"/>
        <v>112.74509803921569</v>
      </c>
      <c r="H25" s="8"/>
      <c r="I25" s="8">
        <f t="shared" si="2"/>
        <v>172500</v>
      </c>
      <c r="J25" s="8">
        <f t="shared" si="3"/>
        <v>258750</v>
      </c>
      <c r="M25">
        <v>25000</v>
      </c>
      <c r="N25">
        <f t="shared" si="5"/>
        <v>750000</v>
      </c>
      <c r="O25">
        <f>N25*30%</f>
        <v>225000</v>
      </c>
    </row>
    <row r="26" spans="1:15" ht="15.75">
      <c r="A26" s="51">
        <f t="shared" si="4"/>
        <v>18</v>
      </c>
      <c r="B26" s="7" t="s">
        <v>32</v>
      </c>
      <c r="C26" s="8">
        <f>[1]калькуляция!S68</f>
        <v>236923.84521599999</v>
      </c>
      <c r="D26" s="8">
        <v>232000</v>
      </c>
      <c r="E26" s="55">
        <f t="shared" si="0"/>
        <v>236000</v>
      </c>
      <c r="F26" s="8">
        <v>76000</v>
      </c>
      <c r="G26" s="8">
        <f t="shared" si="1"/>
        <v>310.5263157894737</v>
      </c>
      <c r="H26" s="8"/>
      <c r="I26" s="8">
        <f t="shared" si="2"/>
        <v>354000</v>
      </c>
      <c r="J26" s="8">
        <f t="shared" si="3"/>
        <v>531000</v>
      </c>
      <c r="M26">
        <v>39000</v>
      </c>
      <c r="N26">
        <f t="shared" si="5"/>
        <v>1170000</v>
      </c>
      <c r="O26">
        <f>N26*40%</f>
        <v>468000</v>
      </c>
    </row>
    <row r="27" spans="1:15" ht="15.75">
      <c r="A27" s="51">
        <f>A26+1</f>
        <v>19</v>
      </c>
      <c r="B27" s="7" t="s">
        <v>33</v>
      </c>
      <c r="C27" s="8">
        <f>[1]калькуляция!S71</f>
        <v>72133.587187199999</v>
      </c>
      <c r="D27" s="8">
        <v>70000</v>
      </c>
      <c r="E27" s="55">
        <f t="shared" si="0"/>
        <v>72000</v>
      </c>
      <c r="F27" s="8">
        <v>46000</v>
      </c>
      <c r="G27" s="8">
        <f t="shared" si="1"/>
        <v>156.52173913043478</v>
      </c>
      <c r="H27" s="8"/>
      <c r="I27" s="8">
        <f t="shared" si="2"/>
        <v>108000</v>
      </c>
      <c r="J27" s="8">
        <f t="shared" si="3"/>
        <v>162000</v>
      </c>
      <c r="M27">
        <v>29000</v>
      </c>
      <c r="N27">
        <f t="shared" si="5"/>
        <v>870000</v>
      </c>
      <c r="O27">
        <f>N27*40%</f>
        <v>348000</v>
      </c>
    </row>
    <row r="28" spans="1:15" ht="15.75">
      <c r="A28" s="51">
        <f>A27+1</f>
        <v>20</v>
      </c>
      <c r="B28" s="10" t="s">
        <v>34</v>
      </c>
      <c r="C28" s="8">
        <f>[1]калькуляция!S74</f>
        <v>141906.87673240821</v>
      </c>
      <c r="D28" s="8">
        <v>139000</v>
      </c>
      <c r="E28" s="55">
        <f>ROUNDDOWN(C28/1000,0)*1000</f>
        <v>141000</v>
      </c>
      <c r="F28" s="8">
        <v>46001</v>
      </c>
      <c r="G28" s="8">
        <f>E28/F28%</f>
        <v>306.51507575922261</v>
      </c>
      <c r="H28" s="8"/>
      <c r="I28" s="8">
        <f>E28*1.5</f>
        <v>211500</v>
      </c>
      <c r="J28" s="8">
        <f>F28*1.5</f>
        <v>69001.5</v>
      </c>
    </row>
    <row r="29" spans="1:15" ht="15.75">
      <c r="A29" s="76" t="s">
        <v>35</v>
      </c>
      <c r="B29" s="77"/>
      <c r="C29" s="5"/>
      <c r="D29" s="5"/>
      <c r="E29" s="54"/>
      <c r="F29" s="5"/>
      <c r="G29" s="5"/>
      <c r="H29" s="5"/>
      <c r="I29" s="5"/>
      <c r="J29" s="6"/>
      <c r="M29">
        <v>47000</v>
      </c>
      <c r="N29">
        <f>M29*30</f>
        <v>1410000</v>
      </c>
      <c r="O29">
        <f>N29*40%</f>
        <v>564000</v>
      </c>
    </row>
    <row r="30" spans="1:15" ht="17.25" customHeight="1">
      <c r="A30" s="51">
        <f>A28+1</f>
        <v>21</v>
      </c>
      <c r="B30" s="7" t="s">
        <v>36</v>
      </c>
      <c r="C30" s="8">
        <f>[1]калькуляция!S77</f>
        <v>96387.174374399998</v>
      </c>
      <c r="D30" s="8">
        <v>94000</v>
      </c>
      <c r="E30" s="55">
        <f>ROUNDDOWN(C30/1000,0)*1000</f>
        <v>96000</v>
      </c>
      <c r="F30" s="8">
        <v>71000</v>
      </c>
      <c r="G30" s="8">
        <f t="shared" si="1"/>
        <v>135.21126760563379</v>
      </c>
      <c r="H30" s="8"/>
      <c r="I30" s="8">
        <f t="shared" si="2"/>
        <v>144000</v>
      </c>
      <c r="J30" s="8">
        <f t="shared" si="3"/>
        <v>216000</v>
      </c>
      <c r="K30" s="3">
        <f>E30-D30</f>
        <v>2000</v>
      </c>
      <c r="M30">
        <v>82000</v>
      </c>
      <c r="N30">
        <f>M30*30</f>
        <v>2460000</v>
      </c>
      <c r="O30">
        <f>N30*25%</f>
        <v>615000</v>
      </c>
    </row>
    <row r="31" spans="1:15" ht="15.75">
      <c r="A31" s="51">
        <f>A30+1</f>
        <v>22</v>
      </c>
      <c r="B31" s="7" t="s">
        <v>37</v>
      </c>
      <c r="C31" s="8">
        <f>[1]калькуляция!S79</f>
        <v>96387.174374399998</v>
      </c>
      <c r="D31" s="8">
        <v>94000</v>
      </c>
      <c r="E31" s="55">
        <f>ROUNDDOWN(C31/1000,0)*1000</f>
        <v>96000</v>
      </c>
      <c r="F31" s="8">
        <v>71000</v>
      </c>
      <c r="G31" s="8">
        <f t="shared" si="1"/>
        <v>135.21126760563379</v>
      </c>
      <c r="H31" s="8"/>
      <c r="I31" s="8">
        <f t="shared" si="2"/>
        <v>144000</v>
      </c>
      <c r="J31" s="8">
        <f t="shared" si="3"/>
        <v>216000</v>
      </c>
      <c r="K31" s="3">
        <f t="shared" ref="K31:K38" si="6">E31-D31</f>
        <v>2000</v>
      </c>
      <c r="M31">
        <v>172000</v>
      </c>
      <c r="N31">
        <f>M31*30</f>
        <v>5160000</v>
      </c>
      <c r="O31">
        <f>N31*20%</f>
        <v>1032000</v>
      </c>
    </row>
    <row r="32" spans="1:15" ht="15.75">
      <c r="A32" s="51">
        <f>A31+1</f>
        <v>23</v>
      </c>
      <c r="B32" s="7" t="s">
        <v>38</v>
      </c>
      <c r="C32" s="8">
        <f>[1]калькуляция!S81</f>
        <v>77109.739499520001</v>
      </c>
      <c r="D32" s="8">
        <v>75000</v>
      </c>
      <c r="E32" s="55">
        <f>ROUNDDOWN(C32/1000,0)*1000</f>
        <v>77000</v>
      </c>
      <c r="F32" s="8">
        <v>59000</v>
      </c>
      <c r="G32" s="8">
        <f t="shared" si="1"/>
        <v>130.5084745762712</v>
      </c>
      <c r="H32" s="8"/>
      <c r="I32" s="8">
        <f t="shared" si="2"/>
        <v>115500</v>
      </c>
      <c r="J32" s="8">
        <f t="shared" si="3"/>
        <v>173250</v>
      </c>
      <c r="K32" s="3">
        <f t="shared" si="6"/>
        <v>2000</v>
      </c>
      <c r="M32">
        <v>172000</v>
      </c>
      <c r="N32">
        <f>M32*30</f>
        <v>5160000</v>
      </c>
      <c r="O32">
        <f>N32*80%</f>
        <v>4128000</v>
      </c>
    </row>
    <row r="33" spans="1:15" ht="15.75">
      <c r="A33" s="76" t="s">
        <v>39</v>
      </c>
      <c r="B33" s="77"/>
      <c r="C33" s="5"/>
      <c r="D33" s="5"/>
      <c r="E33" s="54"/>
      <c r="F33" s="5"/>
      <c r="G33" s="5"/>
      <c r="H33" s="5"/>
      <c r="I33" s="5"/>
      <c r="J33" s="6"/>
      <c r="K33" s="3">
        <f t="shared" si="6"/>
        <v>0</v>
      </c>
      <c r="M33">
        <f>SUM(M17:M32)</f>
        <v>1638000</v>
      </c>
      <c r="N33">
        <f>SUM(N17:N32)</f>
        <v>49140000</v>
      </c>
      <c r="O33">
        <f>SUM(O17:O32)</f>
        <v>23161500</v>
      </c>
    </row>
    <row r="34" spans="1:15" ht="22.5" customHeight="1">
      <c r="A34" s="51">
        <f>A32+1</f>
        <v>24</v>
      </c>
      <c r="B34" s="7" t="s">
        <v>40</v>
      </c>
      <c r="C34" s="8">
        <f>[1]калькуляция!S85</f>
        <v>52915.342279680008</v>
      </c>
      <c r="D34" s="8">
        <v>51000</v>
      </c>
      <c r="E34" s="55">
        <f>ROUNDDOWN(C34/1000,0)*1000</f>
        <v>52000</v>
      </c>
      <c r="F34" s="8">
        <v>44000</v>
      </c>
      <c r="G34" s="8">
        <f t="shared" si="1"/>
        <v>118.18181818181819</v>
      </c>
      <c r="H34" s="8"/>
      <c r="I34" s="8">
        <f t="shared" si="2"/>
        <v>78000</v>
      </c>
      <c r="J34" s="8">
        <f t="shared" si="3"/>
        <v>117000</v>
      </c>
      <c r="K34" s="3">
        <f t="shared" si="6"/>
        <v>1000</v>
      </c>
    </row>
    <row r="35" spans="1:15" ht="15.75">
      <c r="A35" s="51">
        <f>A34+1</f>
        <v>25</v>
      </c>
      <c r="B35" s="7" t="s">
        <v>41</v>
      </c>
      <c r="C35" s="8">
        <f>[1]калькуляция!S88</f>
        <v>29185.694386559997</v>
      </c>
      <c r="D35" s="8">
        <v>28000</v>
      </c>
      <c r="E35" s="55">
        <f>ROUNDDOWN(C35/1000,0)*1000</f>
        <v>29000</v>
      </c>
      <c r="F35" s="8">
        <v>32000</v>
      </c>
      <c r="G35" s="8">
        <f t="shared" si="1"/>
        <v>90.625</v>
      </c>
      <c r="H35" s="8"/>
      <c r="I35" s="8">
        <f t="shared" si="2"/>
        <v>43500</v>
      </c>
      <c r="J35" s="8">
        <f t="shared" si="3"/>
        <v>65250</v>
      </c>
      <c r="K35" s="3">
        <f t="shared" si="6"/>
        <v>1000</v>
      </c>
      <c r="M35" t="s">
        <v>42</v>
      </c>
      <c r="N35">
        <f>N17+N18+N31+N32</f>
        <v>20640000</v>
      </c>
      <c r="O35">
        <f>N35/N38%</f>
        <v>42.002442002442002</v>
      </c>
    </row>
    <row r="36" spans="1:15" ht="18.75" customHeight="1">
      <c r="A36" s="51">
        <f>A35+1</f>
        <v>26</v>
      </c>
      <c r="B36" s="7" t="s">
        <v>43</v>
      </c>
      <c r="C36" s="8">
        <f>[1]калькуляция!S91</f>
        <v>127417.24444607999</v>
      </c>
      <c r="D36" s="8">
        <v>125000</v>
      </c>
      <c r="E36" s="55">
        <f>ROUNDDOWN(C36/1000,0)*1000</f>
        <v>127000</v>
      </c>
      <c r="F36" s="8">
        <v>86000</v>
      </c>
      <c r="G36" s="8">
        <f t="shared" si="1"/>
        <v>147.67441860465115</v>
      </c>
      <c r="H36" s="8"/>
      <c r="I36" s="8">
        <f t="shared" si="2"/>
        <v>190500</v>
      </c>
      <c r="J36" s="8">
        <f t="shared" si="3"/>
        <v>285750</v>
      </c>
      <c r="K36" s="3">
        <f t="shared" si="6"/>
        <v>2000</v>
      </c>
      <c r="M36" t="s">
        <v>44</v>
      </c>
      <c r="N36">
        <f>N19+N20+N21+N22+N23</f>
        <v>18600000</v>
      </c>
      <c r="O36">
        <f>N36/N38%</f>
        <v>37.851037851037852</v>
      </c>
    </row>
    <row r="37" spans="1:15" ht="15.75">
      <c r="A37" s="51">
        <f>A36+1</f>
        <v>27</v>
      </c>
      <c r="B37" s="7" t="s">
        <v>45</v>
      </c>
      <c r="C37" s="8">
        <f>[1]калькуляция!S94</f>
        <v>23482.116610559999</v>
      </c>
      <c r="D37" s="8">
        <v>23000</v>
      </c>
      <c r="E37" s="55">
        <f>ROUNDDOWN(C37/1000,0)*1000</f>
        <v>23000</v>
      </c>
      <c r="F37" s="8">
        <v>26000</v>
      </c>
      <c r="G37" s="8">
        <f t="shared" si="1"/>
        <v>88.461538461538467</v>
      </c>
      <c r="H37" s="8"/>
      <c r="I37" s="8">
        <f t="shared" si="2"/>
        <v>34500</v>
      </c>
      <c r="J37" s="8">
        <f>I37*1.5</f>
        <v>51750</v>
      </c>
      <c r="K37" s="3">
        <f t="shared" si="6"/>
        <v>0</v>
      </c>
      <c r="M37" t="s">
        <v>46</v>
      </c>
      <c r="N37">
        <f>N24+N25+N26+N27+N29+N30</f>
        <v>9900000</v>
      </c>
      <c r="O37">
        <f>N37/N38%</f>
        <v>20.146520146520146</v>
      </c>
    </row>
    <row r="38" spans="1:15" ht="15.75">
      <c r="A38" s="51">
        <f>A37+1</f>
        <v>28</v>
      </c>
      <c r="B38" s="7" t="s">
        <v>47</v>
      </c>
      <c r="C38" s="8">
        <f>[1]калькуляция!S97</f>
        <v>26478.79174656</v>
      </c>
      <c r="D38" s="8">
        <v>26000</v>
      </c>
      <c r="E38" s="55">
        <f>ROUNDDOWN(C38/1000,0)*1000</f>
        <v>26000</v>
      </c>
      <c r="F38" s="8">
        <v>28000</v>
      </c>
      <c r="G38" s="8">
        <f t="shared" si="1"/>
        <v>92.857142857142861</v>
      </c>
      <c r="H38" s="8"/>
      <c r="I38" s="8">
        <f t="shared" si="2"/>
        <v>39000</v>
      </c>
      <c r="J38" s="8">
        <f t="shared" si="3"/>
        <v>58500</v>
      </c>
      <c r="K38" s="3">
        <f t="shared" si="6"/>
        <v>0</v>
      </c>
      <c r="N38">
        <f>SUM(N35:N37)</f>
        <v>49140000</v>
      </c>
    </row>
    <row r="39" spans="1:15" ht="15.75">
      <c r="A39" s="76" t="s">
        <v>48</v>
      </c>
      <c r="B39" s="77"/>
      <c r="C39" s="5"/>
      <c r="D39" s="5"/>
      <c r="E39" s="54"/>
      <c r="F39" s="5"/>
      <c r="G39" s="5"/>
      <c r="H39" s="5"/>
      <c r="I39" s="5"/>
      <c r="J39" s="6"/>
    </row>
    <row r="40" spans="1:15" ht="15.75">
      <c r="A40" s="67"/>
      <c r="B40" s="68"/>
      <c r="C40" s="5"/>
      <c r="D40" s="5"/>
      <c r="E40" s="54"/>
      <c r="F40" s="5"/>
      <c r="G40" s="5"/>
      <c r="H40" s="5"/>
      <c r="I40" s="5"/>
      <c r="J40" s="6"/>
    </row>
    <row r="41" spans="1:15" ht="15.75">
      <c r="A41" s="67"/>
      <c r="B41" s="68"/>
      <c r="C41" s="5"/>
      <c r="D41" s="5"/>
      <c r="E41" s="54"/>
      <c r="F41" s="5"/>
      <c r="G41" s="5"/>
      <c r="H41" s="5"/>
      <c r="I41" s="5"/>
      <c r="J41" s="6"/>
    </row>
    <row r="42" spans="1:15" ht="15.75">
      <c r="A42" s="67"/>
      <c r="B42" s="68"/>
      <c r="C42" s="5"/>
      <c r="D42" s="5"/>
      <c r="E42" s="54"/>
      <c r="F42" s="5"/>
      <c r="G42" s="5"/>
      <c r="H42" s="5"/>
      <c r="I42" s="5"/>
      <c r="J42" s="6"/>
    </row>
    <row r="43" spans="1:15" ht="15.75">
      <c r="A43" s="67"/>
      <c r="B43" s="68"/>
      <c r="C43" s="5"/>
      <c r="D43" s="5"/>
      <c r="E43" s="54"/>
      <c r="F43" s="5"/>
      <c r="G43" s="5"/>
      <c r="H43" s="5"/>
      <c r="I43" s="5"/>
      <c r="J43" s="6"/>
    </row>
    <row r="44" spans="1:15" ht="18.75" customHeight="1">
      <c r="A44" s="51">
        <f>A38+1</f>
        <v>29</v>
      </c>
      <c r="B44" s="7" t="s">
        <v>49</v>
      </c>
      <c r="C44" s="8">
        <f>[1]калькуляция!S101</f>
        <v>75579.709858560003</v>
      </c>
      <c r="D44" s="8">
        <v>74000</v>
      </c>
      <c r="E44" s="55">
        <f t="shared" ref="E44:E107" si="7">ROUNDDOWN(C44/1000,0)*1000</f>
        <v>75000</v>
      </c>
      <c r="F44" s="8">
        <v>52000</v>
      </c>
      <c r="G44" s="8">
        <f t="shared" si="1"/>
        <v>144.23076923076923</v>
      </c>
      <c r="H44" s="8"/>
      <c r="I44" s="8">
        <f t="shared" si="2"/>
        <v>112500</v>
      </c>
      <c r="J44" s="8">
        <f t="shared" si="3"/>
        <v>168750</v>
      </c>
      <c r="M44">
        <v>172000</v>
      </c>
      <c r="N44">
        <f>M44*50</f>
        <v>8600000</v>
      </c>
      <c r="O44">
        <f>N44*80%</f>
        <v>6880000</v>
      </c>
    </row>
    <row r="45" spans="1:15" ht="15.75">
      <c r="A45" s="51">
        <f>A44+1</f>
        <v>30</v>
      </c>
      <c r="B45" s="7" t="s">
        <v>50</v>
      </c>
      <c r="C45" s="8">
        <f>[1]калькуляция!S103</f>
        <v>52052.777294399988</v>
      </c>
      <c r="D45" s="8">
        <v>51000</v>
      </c>
      <c r="E45" s="55">
        <f t="shared" si="7"/>
        <v>52000</v>
      </c>
      <c r="F45" s="8">
        <v>20000</v>
      </c>
      <c r="G45" s="8">
        <f t="shared" si="1"/>
        <v>260</v>
      </c>
      <c r="H45" s="8"/>
      <c r="I45" s="8">
        <f t="shared" si="2"/>
        <v>78000</v>
      </c>
      <c r="J45" s="8">
        <f t="shared" si="3"/>
        <v>117000</v>
      </c>
      <c r="M45">
        <v>172000</v>
      </c>
      <c r="N45">
        <f t="shared" ref="N45:N59" si="8">M45*50</f>
        <v>8600000</v>
      </c>
      <c r="O45">
        <f>N45*80%</f>
        <v>6880000</v>
      </c>
    </row>
    <row r="46" spans="1:15" ht="15.75">
      <c r="A46" s="51">
        <f>A45+1</f>
        <v>31</v>
      </c>
      <c r="B46" s="7" t="s">
        <v>51</v>
      </c>
      <c r="C46" s="8">
        <f>[1]калькуляция!S106</f>
        <v>74597.773138560005</v>
      </c>
      <c r="D46" s="8">
        <v>73000</v>
      </c>
      <c r="E46" s="55">
        <f t="shared" si="7"/>
        <v>74000</v>
      </c>
      <c r="F46" s="8">
        <v>53000</v>
      </c>
      <c r="G46" s="8">
        <f t="shared" si="1"/>
        <v>139.62264150943398</v>
      </c>
      <c r="H46" s="8"/>
      <c r="I46" s="8">
        <f t="shared" si="2"/>
        <v>111000</v>
      </c>
      <c r="J46" s="8">
        <f t="shared" si="3"/>
        <v>166500</v>
      </c>
      <c r="M46">
        <v>42000</v>
      </c>
      <c r="N46">
        <f t="shared" si="8"/>
        <v>2100000</v>
      </c>
      <c r="O46">
        <f>N46*40%</f>
        <v>840000</v>
      </c>
    </row>
    <row r="47" spans="1:15" ht="15.75">
      <c r="A47" s="51">
        <f t="shared" ref="A47:A109" si="9">A46+1</f>
        <v>32</v>
      </c>
      <c r="B47" s="7" t="s">
        <v>52</v>
      </c>
      <c r="C47" s="8">
        <f>[1]калькуляция!S109</f>
        <v>60319.27979008</v>
      </c>
      <c r="D47" s="8">
        <v>59000</v>
      </c>
      <c r="E47" s="55">
        <f t="shared" si="7"/>
        <v>60000</v>
      </c>
      <c r="F47" s="8">
        <v>52000</v>
      </c>
      <c r="G47" s="8">
        <f t="shared" si="1"/>
        <v>115.38461538461539</v>
      </c>
      <c r="H47" s="8"/>
      <c r="I47" s="8">
        <f t="shared" si="2"/>
        <v>90000</v>
      </c>
      <c r="J47" s="8">
        <f t="shared" si="3"/>
        <v>135000</v>
      </c>
      <c r="M47">
        <v>237000</v>
      </c>
      <c r="N47">
        <f t="shared" si="8"/>
        <v>11850000</v>
      </c>
      <c r="O47">
        <f>N47*40%</f>
        <v>4740000</v>
      </c>
    </row>
    <row r="48" spans="1:15" ht="15.75">
      <c r="A48" s="51">
        <f t="shared" si="9"/>
        <v>33</v>
      </c>
      <c r="B48" s="7" t="s">
        <v>53</v>
      </c>
      <c r="C48" s="8">
        <f>[1]калькуляция!S112</f>
        <v>51813.997217280004</v>
      </c>
      <c r="D48" s="8">
        <v>50000</v>
      </c>
      <c r="E48" s="55">
        <f t="shared" si="7"/>
        <v>51000</v>
      </c>
      <c r="F48" s="8">
        <v>29000</v>
      </c>
      <c r="G48" s="8">
        <f t="shared" si="1"/>
        <v>175.86206896551724</v>
      </c>
      <c r="H48" s="8"/>
      <c r="I48" s="8">
        <f t="shared" si="2"/>
        <v>76500</v>
      </c>
      <c r="J48" s="8">
        <f t="shared" si="3"/>
        <v>114750</v>
      </c>
      <c r="M48">
        <v>92000</v>
      </c>
      <c r="N48">
        <f t="shared" si="8"/>
        <v>4600000</v>
      </c>
      <c r="O48">
        <f>N48*24%</f>
        <v>1104000</v>
      </c>
    </row>
    <row r="49" spans="1:15" ht="15.75">
      <c r="A49" s="51">
        <f t="shared" si="9"/>
        <v>34</v>
      </c>
      <c r="B49" s="7" t="s">
        <v>54</v>
      </c>
      <c r="C49" s="8">
        <f>[1]калькуляция!S115</f>
        <v>78874.78251167998</v>
      </c>
      <c r="D49" s="8">
        <v>77000</v>
      </c>
      <c r="E49" s="55">
        <f t="shared" si="7"/>
        <v>78000</v>
      </c>
      <c r="F49" s="8">
        <v>23000</v>
      </c>
      <c r="G49" s="8">
        <f t="shared" si="1"/>
        <v>339.13043478260869</v>
      </c>
      <c r="H49" s="8"/>
      <c r="I49" s="8">
        <f t="shared" si="2"/>
        <v>117000</v>
      </c>
      <c r="J49" s="8">
        <f t="shared" si="3"/>
        <v>175500</v>
      </c>
      <c r="M49">
        <v>33000</v>
      </c>
      <c r="N49">
        <f t="shared" si="8"/>
        <v>1650000</v>
      </c>
      <c r="O49">
        <f>N49*35%</f>
        <v>577500</v>
      </c>
    </row>
    <row r="50" spans="1:15" ht="21.75" customHeight="1">
      <c r="A50" s="51">
        <f t="shared" si="9"/>
        <v>35</v>
      </c>
      <c r="B50" s="7" t="s">
        <v>55</v>
      </c>
      <c r="C50" s="8">
        <f>[1]калькуляция!S118</f>
        <v>28627.99262305157</v>
      </c>
      <c r="D50" s="8">
        <v>28000</v>
      </c>
      <c r="E50" s="55">
        <f t="shared" si="7"/>
        <v>28000</v>
      </c>
      <c r="F50" s="8">
        <v>23000</v>
      </c>
      <c r="G50" s="8">
        <f t="shared" si="1"/>
        <v>121.73913043478261</v>
      </c>
      <c r="H50" s="8"/>
      <c r="I50" s="8">
        <f t="shared" si="2"/>
        <v>42000</v>
      </c>
      <c r="J50" s="8">
        <f t="shared" si="3"/>
        <v>63000</v>
      </c>
      <c r="M50">
        <v>39000</v>
      </c>
      <c r="N50">
        <f t="shared" si="8"/>
        <v>1950000</v>
      </c>
      <c r="O50">
        <f>N50*40%</f>
        <v>780000</v>
      </c>
    </row>
    <row r="51" spans="1:15" s="12" customFormat="1" ht="20.25" customHeight="1">
      <c r="A51" s="51">
        <f t="shared" si="9"/>
        <v>36</v>
      </c>
      <c r="B51" s="7" t="s">
        <v>56</v>
      </c>
      <c r="C51" s="8">
        <f>[1]калькуляция!S121</f>
        <v>20307.870970559998</v>
      </c>
      <c r="D51" s="8">
        <v>19000</v>
      </c>
      <c r="E51" s="55">
        <f t="shared" si="7"/>
        <v>20000</v>
      </c>
      <c r="F51" s="8">
        <v>22000</v>
      </c>
      <c r="G51" s="8">
        <f t="shared" si="1"/>
        <v>90.909090909090907</v>
      </c>
      <c r="H51" s="8"/>
      <c r="I51" s="8">
        <f t="shared" si="2"/>
        <v>30000</v>
      </c>
      <c r="J51" s="11">
        <f t="shared" si="3"/>
        <v>45000</v>
      </c>
      <c r="M51">
        <v>29000</v>
      </c>
      <c r="N51">
        <f t="shared" si="8"/>
        <v>1450000</v>
      </c>
      <c r="O51">
        <f>N51*10%</f>
        <v>145000</v>
      </c>
    </row>
    <row r="52" spans="1:15" ht="29.25" customHeight="1">
      <c r="A52" s="51">
        <f t="shared" si="9"/>
        <v>37</v>
      </c>
      <c r="B52" s="7" t="s">
        <v>57</v>
      </c>
      <c r="C52" s="8">
        <f>[1]калькуляция!S124</f>
        <v>24308.151030594781</v>
      </c>
      <c r="D52" s="8">
        <v>23000</v>
      </c>
      <c r="E52" s="55">
        <f t="shared" si="7"/>
        <v>24000</v>
      </c>
      <c r="F52" s="8">
        <v>23000</v>
      </c>
      <c r="G52" s="8">
        <f t="shared" si="1"/>
        <v>104.34782608695652</v>
      </c>
      <c r="H52" s="8"/>
      <c r="I52" s="8">
        <f t="shared" si="2"/>
        <v>36000</v>
      </c>
      <c r="J52" s="8">
        <f t="shared" si="3"/>
        <v>54000</v>
      </c>
      <c r="M52">
        <v>47000</v>
      </c>
      <c r="N52">
        <f t="shared" si="8"/>
        <v>2350000</v>
      </c>
      <c r="O52">
        <f>N52*30%</f>
        <v>705000</v>
      </c>
    </row>
    <row r="53" spans="1:15" ht="18" customHeight="1">
      <c r="A53" s="51">
        <f t="shared" si="9"/>
        <v>38</v>
      </c>
      <c r="B53" s="7" t="s">
        <v>58</v>
      </c>
      <c r="C53" s="8">
        <f>[1]калькуляция!S127</f>
        <v>21664.109279650907</v>
      </c>
      <c r="D53" s="8">
        <v>21000</v>
      </c>
      <c r="E53" s="55">
        <f t="shared" si="7"/>
        <v>21000</v>
      </c>
      <c r="F53" s="8">
        <v>22000</v>
      </c>
      <c r="G53" s="8">
        <f t="shared" si="1"/>
        <v>95.454545454545453</v>
      </c>
      <c r="H53" s="8"/>
      <c r="I53" s="8">
        <f t="shared" si="2"/>
        <v>31500</v>
      </c>
      <c r="J53" s="8">
        <f t="shared" si="3"/>
        <v>47250</v>
      </c>
      <c r="M53">
        <v>82000</v>
      </c>
      <c r="N53">
        <f t="shared" si="8"/>
        <v>4100000</v>
      </c>
      <c r="O53">
        <f>N53*40%</f>
        <v>1640000</v>
      </c>
    </row>
    <row r="54" spans="1:15" ht="31.5">
      <c r="A54" s="51">
        <f t="shared" si="9"/>
        <v>39</v>
      </c>
      <c r="B54" s="7" t="s">
        <v>59</v>
      </c>
      <c r="C54" s="8">
        <f>[1]калькуляция!S130</f>
        <v>21664.109279650907</v>
      </c>
      <c r="D54" s="8">
        <v>21000</v>
      </c>
      <c r="E54" s="55">
        <f t="shared" si="7"/>
        <v>21000</v>
      </c>
      <c r="F54" s="8">
        <v>22000</v>
      </c>
      <c r="G54" s="8">
        <f t="shared" si="1"/>
        <v>95.454545454545453</v>
      </c>
      <c r="H54" s="8"/>
      <c r="I54" s="8">
        <f t="shared" si="2"/>
        <v>31500</v>
      </c>
      <c r="J54" s="8">
        <f t="shared" si="3"/>
        <v>47250</v>
      </c>
      <c r="M54">
        <v>28000</v>
      </c>
      <c r="N54">
        <f t="shared" si="8"/>
        <v>1400000</v>
      </c>
      <c r="O54">
        <f>N54*40%</f>
        <v>560000</v>
      </c>
    </row>
    <row r="55" spans="1:15" ht="17.25" customHeight="1">
      <c r="A55" s="51">
        <f t="shared" si="9"/>
        <v>40</v>
      </c>
      <c r="B55" s="7" t="s">
        <v>60</v>
      </c>
      <c r="C55" s="8">
        <f>[1]калькуляция!S133</f>
        <v>20752.627461469088</v>
      </c>
      <c r="D55" s="8">
        <v>20000</v>
      </c>
      <c r="E55" s="55">
        <f t="shared" si="7"/>
        <v>20000</v>
      </c>
      <c r="F55" s="8">
        <v>24000</v>
      </c>
      <c r="G55" s="8">
        <f t="shared" si="1"/>
        <v>83.333333333333329</v>
      </c>
      <c r="H55" s="8"/>
      <c r="I55" s="8">
        <f t="shared" si="2"/>
        <v>30000</v>
      </c>
      <c r="J55" s="8">
        <f t="shared" si="3"/>
        <v>45000</v>
      </c>
      <c r="M55">
        <v>28000</v>
      </c>
      <c r="N55">
        <f t="shared" si="8"/>
        <v>1400000</v>
      </c>
      <c r="O55">
        <f>N55*40%</f>
        <v>560000</v>
      </c>
    </row>
    <row r="56" spans="1:15" ht="17.25" customHeight="1">
      <c r="A56" s="51">
        <f t="shared" si="9"/>
        <v>41</v>
      </c>
      <c r="B56" s="7" t="s">
        <v>61</v>
      </c>
      <c r="C56" s="8">
        <f>[1]калькуляция!S136</f>
        <v>20547.299909021542</v>
      </c>
      <c r="D56" s="8">
        <v>20000</v>
      </c>
      <c r="E56" s="55">
        <f t="shared" si="7"/>
        <v>20000</v>
      </c>
      <c r="F56" s="8">
        <v>20000</v>
      </c>
      <c r="G56" s="8">
        <f t="shared" si="1"/>
        <v>100</v>
      </c>
      <c r="H56" s="8"/>
      <c r="I56" s="8">
        <f t="shared" si="2"/>
        <v>30000</v>
      </c>
      <c r="J56" s="8">
        <f t="shared" si="3"/>
        <v>45000</v>
      </c>
      <c r="M56">
        <v>33000</v>
      </c>
      <c r="N56">
        <f t="shared" si="8"/>
        <v>1650000</v>
      </c>
      <c r="O56">
        <f>N56*15%</f>
        <v>247500</v>
      </c>
    </row>
    <row r="57" spans="1:15" ht="15.75">
      <c r="A57" s="51">
        <f t="shared" si="9"/>
        <v>42</v>
      </c>
      <c r="B57" s="7" t="s">
        <v>62</v>
      </c>
      <c r="C57" s="8">
        <f>[1]калькуляция!S139</f>
        <v>99385.733355839999</v>
      </c>
      <c r="D57" s="8">
        <v>97000</v>
      </c>
      <c r="E57" s="55">
        <f t="shared" si="7"/>
        <v>99000</v>
      </c>
      <c r="F57" s="8">
        <v>62000</v>
      </c>
      <c r="G57" s="8">
        <f t="shared" si="1"/>
        <v>159.67741935483872</v>
      </c>
      <c r="H57" s="8"/>
      <c r="I57" s="8">
        <f t="shared" si="2"/>
        <v>148500</v>
      </c>
      <c r="J57" s="8">
        <f t="shared" si="3"/>
        <v>222750</v>
      </c>
      <c r="M57">
        <v>47000</v>
      </c>
      <c r="N57">
        <f t="shared" si="8"/>
        <v>2350000</v>
      </c>
      <c r="O57">
        <f>N57*10%</f>
        <v>235000</v>
      </c>
    </row>
    <row r="58" spans="1:15" ht="15.75">
      <c r="A58" s="51">
        <f t="shared" si="9"/>
        <v>43</v>
      </c>
      <c r="B58" s="7" t="s">
        <v>63</v>
      </c>
      <c r="C58" s="8">
        <f>[1]калькуляция!S142</f>
        <v>45787.252587839997</v>
      </c>
      <c r="D58" s="8">
        <v>44000</v>
      </c>
      <c r="E58" s="55">
        <f t="shared" si="7"/>
        <v>45000</v>
      </c>
      <c r="F58" s="8">
        <v>36000</v>
      </c>
      <c r="G58" s="8">
        <f t="shared" si="1"/>
        <v>125</v>
      </c>
      <c r="H58" s="8"/>
      <c r="I58" s="8">
        <f t="shared" si="2"/>
        <v>67500</v>
      </c>
      <c r="J58" s="8">
        <f t="shared" si="3"/>
        <v>101250</v>
      </c>
      <c r="M58">
        <v>34000</v>
      </c>
      <c r="N58">
        <f t="shared" si="8"/>
        <v>1700000</v>
      </c>
      <c r="O58">
        <f>N58*80%</f>
        <v>1360000</v>
      </c>
    </row>
    <row r="59" spans="1:15" ht="15.75">
      <c r="A59" s="51">
        <f t="shared" si="9"/>
        <v>44</v>
      </c>
      <c r="B59" s="7" t="s">
        <v>64</v>
      </c>
      <c r="C59" s="8">
        <f>[1]калькуляция!S145</f>
        <v>45417.288940251412</v>
      </c>
      <c r="D59" s="8">
        <v>44000</v>
      </c>
      <c r="E59" s="55">
        <f t="shared" si="7"/>
        <v>45000</v>
      </c>
      <c r="F59" s="8">
        <v>46000</v>
      </c>
      <c r="G59" s="8">
        <f t="shared" si="1"/>
        <v>97.826086956521735</v>
      </c>
      <c r="H59" s="8"/>
      <c r="I59" s="8">
        <f t="shared" si="2"/>
        <v>67500</v>
      </c>
      <c r="J59" s="8">
        <f t="shared" si="3"/>
        <v>101250</v>
      </c>
      <c r="M59">
        <v>172000</v>
      </c>
      <c r="N59">
        <f t="shared" si="8"/>
        <v>8600000</v>
      </c>
      <c r="O59">
        <f>SUM(O44:O58)</f>
        <v>27254000</v>
      </c>
    </row>
    <row r="60" spans="1:15" ht="15.75">
      <c r="A60" s="51">
        <f t="shared" si="9"/>
        <v>45</v>
      </c>
      <c r="B60" s="7" t="s">
        <v>65</v>
      </c>
      <c r="C60" s="8">
        <f>[1]калькуляция!S148</f>
        <v>98091.09235584001</v>
      </c>
      <c r="D60" s="8">
        <v>96000</v>
      </c>
      <c r="E60" s="55">
        <f t="shared" si="7"/>
        <v>98000</v>
      </c>
      <c r="F60" s="8">
        <v>59000</v>
      </c>
      <c r="G60" s="8">
        <f t="shared" si="1"/>
        <v>166.10169491525423</v>
      </c>
      <c r="H60" s="8"/>
      <c r="I60" s="8">
        <f t="shared" si="2"/>
        <v>147000</v>
      </c>
      <c r="J60" s="8">
        <f t="shared" si="3"/>
        <v>220500</v>
      </c>
      <c r="M60">
        <f>SUM(M44:M59)</f>
        <v>1287000</v>
      </c>
      <c r="N60">
        <f>SUM(N44:N59)</f>
        <v>64350000</v>
      </c>
    </row>
    <row r="61" spans="1:15" ht="15.75">
      <c r="A61" s="51">
        <f t="shared" si="9"/>
        <v>46</v>
      </c>
      <c r="B61" s="7" t="s">
        <v>66</v>
      </c>
      <c r="C61" s="8">
        <f>[1]калькуляция!S151</f>
        <v>137004.47485055999</v>
      </c>
      <c r="D61" s="8">
        <v>134000</v>
      </c>
      <c r="E61" s="55">
        <f t="shared" si="7"/>
        <v>137000</v>
      </c>
      <c r="F61" s="8">
        <v>74000</v>
      </c>
      <c r="G61" s="8">
        <f t="shared" si="1"/>
        <v>185.13513513513513</v>
      </c>
      <c r="H61" s="8"/>
      <c r="I61" s="8">
        <f t="shared" si="2"/>
        <v>205500</v>
      </c>
      <c r="J61" s="8">
        <f t="shared" si="3"/>
        <v>308250</v>
      </c>
      <c r="M61" t="s">
        <v>42</v>
      </c>
      <c r="N61">
        <f>O44+O45+O57+O58</f>
        <v>15355000</v>
      </c>
    </row>
    <row r="62" spans="1:15" ht="21" customHeight="1">
      <c r="A62" s="51">
        <f t="shared" si="9"/>
        <v>47</v>
      </c>
      <c r="B62" s="7" t="s">
        <v>67</v>
      </c>
      <c r="C62" s="8">
        <f>[1]калькуляция!S154</f>
        <v>40364.018158080005</v>
      </c>
      <c r="D62" s="8">
        <v>39000</v>
      </c>
      <c r="E62" s="55">
        <f t="shared" si="7"/>
        <v>40000</v>
      </c>
      <c r="F62" s="8">
        <v>27000</v>
      </c>
      <c r="G62" s="8">
        <f t="shared" si="1"/>
        <v>148.14814814814815</v>
      </c>
      <c r="H62" s="8"/>
      <c r="I62" s="8">
        <f t="shared" si="2"/>
        <v>60000</v>
      </c>
      <c r="J62" s="8">
        <f t="shared" si="3"/>
        <v>90000</v>
      </c>
      <c r="M62" t="s">
        <v>44</v>
      </c>
      <c r="N62">
        <f>O46+O47+O48+O49+O50</f>
        <v>8041500</v>
      </c>
    </row>
    <row r="63" spans="1:15" ht="15.75">
      <c r="A63" s="51">
        <f t="shared" si="9"/>
        <v>48</v>
      </c>
      <c r="B63" s="7" t="s">
        <v>68</v>
      </c>
      <c r="C63" s="8">
        <f>[1]калькуляция!S157</f>
        <v>17339.312174400002</v>
      </c>
      <c r="D63" s="8">
        <v>17000</v>
      </c>
      <c r="E63" s="55">
        <f t="shared" si="7"/>
        <v>17000</v>
      </c>
      <c r="F63" s="8">
        <v>20000</v>
      </c>
      <c r="G63" s="8">
        <f t="shared" si="1"/>
        <v>85</v>
      </c>
      <c r="H63" s="8"/>
      <c r="I63" s="8">
        <f t="shared" si="2"/>
        <v>25500</v>
      </c>
      <c r="J63" s="8">
        <f t="shared" si="3"/>
        <v>38250</v>
      </c>
      <c r="M63" t="s">
        <v>46</v>
      </c>
      <c r="N63">
        <f>O51+O52+O53+O54+O55+O56</f>
        <v>3857500</v>
      </c>
    </row>
    <row r="64" spans="1:15" ht="15.75">
      <c r="A64" s="51">
        <f t="shared" si="9"/>
        <v>49</v>
      </c>
      <c r="B64" s="7" t="s">
        <v>69</v>
      </c>
      <c r="C64" s="8">
        <f>[1]калькуляция!S160</f>
        <v>16496.062090560001</v>
      </c>
      <c r="D64" s="8">
        <v>16000</v>
      </c>
      <c r="E64" s="55">
        <f t="shared" si="7"/>
        <v>16000</v>
      </c>
      <c r="F64" s="8">
        <v>17000</v>
      </c>
      <c r="G64" s="8">
        <f t="shared" si="1"/>
        <v>94.117647058823536</v>
      </c>
      <c r="H64" s="8"/>
      <c r="I64" s="8">
        <f t="shared" si="2"/>
        <v>24000</v>
      </c>
      <c r="J64" s="8">
        <f t="shared" si="3"/>
        <v>36000</v>
      </c>
      <c r="N64">
        <f>SUM(N61:N63)</f>
        <v>27254000</v>
      </c>
    </row>
    <row r="65" spans="1:10" ht="31.5">
      <c r="A65" s="51">
        <f t="shared" si="9"/>
        <v>50</v>
      </c>
      <c r="B65" s="7" t="s">
        <v>70</v>
      </c>
      <c r="C65" s="8">
        <f>[1]калькуляция!S162</f>
        <v>25652.497220160003</v>
      </c>
      <c r="D65" s="8">
        <v>25000</v>
      </c>
      <c r="E65" s="55">
        <f t="shared" si="7"/>
        <v>25000</v>
      </c>
      <c r="F65" s="8">
        <v>22000</v>
      </c>
      <c r="G65" s="8">
        <f t="shared" si="1"/>
        <v>113.63636363636364</v>
      </c>
      <c r="H65" s="8"/>
      <c r="I65" s="8">
        <f t="shared" si="2"/>
        <v>37500</v>
      </c>
      <c r="J65" s="8">
        <f t="shared" si="3"/>
        <v>56250</v>
      </c>
    </row>
    <row r="66" spans="1:10" ht="15.75">
      <c r="A66" s="51">
        <f t="shared" si="9"/>
        <v>51</v>
      </c>
      <c r="B66" s="7" t="s">
        <v>71</v>
      </c>
      <c r="C66" s="8">
        <f>[1]калькуляция!S164</f>
        <v>21702.615370559997</v>
      </c>
      <c r="D66" s="8">
        <v>21000</v>
      </c>
      <c r="E66" s="55">
        <f t="shared" si="7"/>
        <v>21000</v>
      </c>
      <c r="F66" s="8">
        <v>20000</v>
      </c>
      <c r="G66" s="8">
        <f t="shared" si="1"/>
        <v>105</v>
      </c>
      <c r="H66" s="8"/>
      <c r="I66" s="8">
        <f t="shared" si="2"/>
        <v>31500</v>
      </c>
      <c r="J66" s="8">
        <f t="shared" si="3"/>
        <v>47250</v>
      </c>
    </row>
    <row r="67" spans="1:10" ht="17.25" customHeight="1">
      <c r="A67" s="51">
        <f t="shared" si="9"/>
        <v>52</v>
      </c>
      <c r="B67" s="7" t="s">
        <v>72</v>
      </c>
      <c r="C67" s="8">
        <f>[1]калькуляция!S167</f>
        <v>95630.846717960012</v>
      </c>
      <c r="D67" s="8">
        <v>93000</v>
      </c>
      <c r="E67" s="55">
        <f t="shared" si="7"/>
        <v>95000</v>
      </c>
      <c r="F67" s="8">
        <v>62000</v>
      </c>
      <c r="G67" s="8">
        <f t="shared" si="1"/>
        <v>153.2258064516129</v>
      </c>
      <c r="H67" s="8"/>
      <c r="I67" s="8">
        <f t="shared" si="2"/>
        <v>142500</v>
      </c>
      <c r="J67" s="8">
        <f t="shared" si="3"/>
        <v>213750</v>
      </c>
    </row>
    <row r="68" spans="1:10" ht="15.75">
      <c r="A68" s="51">
        <f t="shared" si="9"/>
        <v>53</v>
      </c>
      <c r="B68" s="7" t="s">
        <v>73</v>
      </c>
      <c r="C68" s="8">
        <f>[1]калькуляция!S170</f>
        <v>78449.633725398264</v>
      </c>
      <c r="D68" s="8">
        <v>77000</v>
      </c>
      <c r="E68" s="55">
        <f t="shared" si="7"/>
        <v>78000</v>
      </c>
      <c r="F68" s="8">
        <v>0</v>
      </c>
      <c r="G68" s="8">
        <v>0</v>
      </c>
      <c r="H68" s="8"/>
      <c r="I68" s="8">
        <f t="shared" si="2"/>
        <v>117000</v>
      </c>
      <c r="J68" s="8">
        <f t="shared" si="3"/>
        <v>175500</v>
      </c>
    </row>
    <row r="69" spans="1:10" ht="18" customHeight="1">
      <c r="A69" s="51">
        <f t="shared" si="9"/>
        <v>54</v>
      </c>
      <c r="B69" s="7" t="s">
        <v>74</v>
      </c>
      <c r="C69" s="8">
        <f>[1]калькуляция!S173</f>
        <v>56739.05166528</v>
      </c>
      <c r="D69" s="8">
        <v>55000</v>
      </c>
      <c r="E69" s="55">
        <f t="shared" si="7"/>
        <v>56000</v>
      </c>
      <c r="F69" s="8">
        <v>29000</v>
      </c>
      <c r="G69" s="8">
        <f t="shared" si="1"/>
        <v>193.10344827586206</v>
      </c>
      <c r="H69" s="8"/>
      <c r="I69" s="8">
        <f t="shared" si="2"/>
        <v>84000</v>
      </c>
      <c r="J69" s="8">
        <f t="shared" si="3"/>
        <v>126000</v>
      </c>
    </row>
    <row r="70" spans="1:10" ht="15.75">
      <c r="A70" s="51">
        <f t="shared" si="9"/>
        <v>55</v>
      </c>
      <c r="B70" s="7" t="s">
        <v>75</v>
      </c>
      <c r="C70" s="8">
        <f>[1]калькуляция!S176</f>
        <v>60589.648707840002</v>
      </c>
      <c r="D70" s="8">
        <v>59000</v>
      </c>
      <c r="E70" s="55">
        <f t="shared" si="7"/>
        <v>60000</v>
      </c>
      <c r="F70" s="8">
        <v>45000</v>
      </c>
      <c r="G70" s="8">
        <f t="shared" si="1"/>
        <v>133.33333333333334</v>
      </c>
      <c r="H70" s="8"/>
      <c r="I70" s="8">
        <f t="shared" si="2"/>
        <v>90000</v>
      </c>
      <c r="J70" s="8">
        <f t="shared" si="3"/>
        <v>135000</v>
      </c>
    </row>
    <row r="71" spans="1:10" ht="15.75">
      <c r="A71" s="51">
        <f t="shared" si="9"/>
        <v>56</v>
      </c>
      <c r="B71" s="7" t="s">
        <v>76</v>
      </c>
      <c r="C71" s="8">
        <f>[1]калькуляция!S179</f>
        <v>60589.648707840002</v>
      </c>
      <c r="D71" s="8">
        <v>59000</v>
      </c>
      <c r="E71" s="55">
        <f t="shared" si="7"/>
        <v>60000</v>
      </c>
      <c r="F71" s="8">
        <v>45000</v>
      </c>
      <c r="G71" s="8">
        <f t="shared" si="1"/>
        <v>133.33333333333334</v>
      </c>
      <c r="H71" s="8"/>
      <c r="I71" s="8">
        <f t="shared" si="2"/>
        <v>90000</v>
      </c>
      <c r="J71" s="8">
        <f t="shared" si="3"/>
        <v>135000</v>
      </c>
    </row>
    <row r="72" spans="1:10" ht="15.75">
      <c r="A72" s="51">
        <f t="shared" si="9"/>
        <v>57</v>
      </c>
      <c r="B72" s="7" t="s">
        <v>77</v>
      </c>
      <c r="C72" s="8">
        <f>[1]калькуляция!S182</f>
        <v>44606.370017280002</v>
      </c>
      <c r="D72" s="8">
        <v>43000</v>
      </c>
      <c r="E72" s="55">
        <f t="shared" si="7"/>
        <v>44000</v>
      </c>
      <c r="F72" s="8">
        <v>29000</v>
      </c>
      <c r="G72" s="8">
        <f t="shared" si="1"/>
        <v>151.72413793103448</v>
      </c>
      <c r="H72" s="8"/>
      <c r="I72" s="8">
        <f t="shared" si="2"/>
        <v>66000</v>
      </c>
      <c r="J72" s="8">
        <f t="shared" si="3"/>
        <v>99000</v>
      </c>
    </row>
    <row r="73" spans="1:10" ht="15.75">
      <c r="A73" s="51">
        <f t="shared" si="9"/>
        <v>58</v>
      </c>
      <c r="B73" s="7" t="s">
        <v>78</v>
      </c>
      <c r="C73" s="8">
        <f>[1]калькуляция!S185</f>
        <v>44606.370017280002</v>
      </c>
      <c r="D73" s="8">
        <v>43000</v>
      </c>
      <c r="E73" s="55">
        <f t="shared" si="7"/>
        <v>44000</v>
      </c>
      <c r="F73" s="8">
        <v>29000</v>
      </c>
      <c r="G73" s="8">
        <f t="shared" si="1"/>
        <v>151.72413793103448</v>
      </c>
      <c r="H73" s="8"/>
      <c r="I73" s="8">
        <f t="shared" si="2"/>
        <v>66000</v>
      </c>
      <c r="J73" s="8">
        <f t="shared" si="3"/>
        <v>99000</v>
      </c>
    </row>
    <row r="74" spans="1:10" ht="15.75">
      <c r="A74" s="51">
        <f t="shared" si="9"/>
        <v>59</v>
      </c>
      <c r="B74" s="7" t="s">
        <v>79</v>
      </c>
      <c r="C74" s="8">
        <f>[1]калькуляция!S188</f>
        <v>47041.593511679988</v>
      </c>
      <c r="D74" s="8">
        <v>46000</v>
      </c>
      <c r="E74" s="55">
        <f t="shared" si="7"/>
        <v>47000</v>
      </c>
      <c r="F74" s="8">
        <v>26000</v>
      </c>
      <c r="G74" s="8">
        <f t="shared" si="1"/>
        <v>180.76923076923077</v>
      </c>
      <c r="H74" s="8"/>
      <c r="I74" s="8">
        <f t="shared" si="2"/>
        <v>70500</v>
      </c>
      <c r="J74" s="8">
        <f t="shared" si="3"/>
        <v>105750</v>
      </c>
    </row>
    <row r="75" spans="1:10" ht="18" customHeight="1">
      <c r="A75" s="51">
        <f t="shared" si="9"/>
        <v>60</v>
      </c>
      <c r="B75" s="60" t="s">
        <v>80</v>
      </c>
      <c r="C75" s="8">
        <f>[1]калькуляция!S191</f>
        <v>47415.536311679985</v>
      </c>
      <c r="D75" s="8">
        <v>46000</v>
      </c>
      <c r="E75" s="55">
        <f t="shared" si="7"/>
        <v>47000</v>
      </c>
      <c r="F75" s="8">
        <v>25000</v>
      </c>
      <c r="G75" s="8">
        <f t="shared" si="1"/>
        <v>188</v>
      </c>
      <c r="H75" s="8"/>
      <c r="I75" s="8">
        <f t="shared" si="2"/>
        <v>70500</v>
      </c>
      <c r="J75" s="8">
        <f t="shared" si="3"/>
        <v>105750</v>
      </c>
    </row>
    <row r="76" spans="1:10" ht="15.75">
      <c r="A76" s="51">
        <f t="shared" si="9"/>
        <v>61</v>
      </c>
      <c r="B76" s="7" t="s">
        <v>81</v>
      </c>
      <c r="C76" s="8">
        <f>[1]калькуляция!S194</f>
        <v>96695.560952698754</v>
      </c>
      <c r="D76" s="8">
        <v>94000</v>
      </c>
      <c r="E76" s="55">
        <f t="shared" si="7"/>
        <v>96000</v>
      </c>
      <c r="F76" s="8">
        <v>36000</v>
      </c>
      <c r="G76" s="8">
        <f t="shared" si="1"/>
        <v>266.66666666666669</v>
      </c>
      <c r="H76" s="8"/>
      <c r="I76" s="8">
        <f t="shared" si="2"/>
        <v>144000</v>
      </c>
      <c r="J76" s="8">
        <f t="shared" si="3"/>
        <v>216000</v>
      </c>
    </row>
    <row r="77" spans="1:10" ht="15.75">
      <c r="A77" s="51">
        <f t="shared" si="9"/>
        <v>62</v>
      </c>
      <c r="B77" s="7" t="s">
        <v>82</v>
      </c>
      <c r="C77" s="8">
        <f>[1]калькуляция!S196</f>
        <v>40928.616017280001</v>
      </c>
      <c r="D77" s="8">
        <v>40000</v>
      </c>
      <c r="E77" s="55">
        <f t="shared" si="7"/>
        <v>40000</v>
      </c>
      <c r="F77" s="8">
        <v>26000</v>
      </c>
      <c r="G77" s="8">
        <f t="shared" si="1"/>
        <v>153.84615384615384</v>
      </c>
      <c r="H77" s="8"/>
      <c r="I77" s="8">
        <f t="shared" si="2"/>
        <v>60000</v>
      </c>
      <c r="J77" s="8">
        <f t="shared" si="3"/>
        <v>90000</v>
      </c>
    </row>
    <row r="78" spans="1:10" ht="20.25" customHeight="1">
      <c r="A78" s="51">
        <f t="shared" si="9"/>
        <v>63</v>
      </c>
      <c r="B78" s="7" t="s">
        <v>83</v>
      </c>
      <c r="C78" s="8">
        <f>[1]калькуляция!S198</f>
        <v>35858.55236971243</v>
      </c>
      <c r="D78" s="8">
        <v>35000</v>
      </c>
      <c r="E78" s="55">
        <f t="shared" si="7"/>
        <v>35000</v>
      </c>
      <c r="F78" s="8">
        <v>29000</v>
      </c>
      <c r="G78" s="8">
        <f t="shared" si="1"/>
        <v>120.68965517241379</v>
      </c>
      <c r="H78" s="8"/>
      <c r="I78" s="8">
        <f t="shared" si="2"/>
        <v>52500</v>
      </c>
      <c r="J78" s="8">
        <f t="shared" si="3"/>
        <v>78750</v>
      </c>
    </row>
    <row r="79" spans="1:10" ht="15.75">
      <c r="A79" s="51">
        <f t="shared" si="9"/>
        <v>64</v>
      </c>
      <c r="B79" s="7" t="s">
        <v>84</v>
      </c>
      <c r="C79" s="8">
        <f>[1]калькуляция!S201</f>
        <v>55627.228707839997</v>
      </c>
      <c r="D79" s="8">
        <v>54000</v>
      </c>
      <c r="E79" s="55">
        <f t="shared" si="7"/>
        <v>55000</v>
      </c>
      <c r="F79" s="8">
        <v>30000</v>
      </c>
      <c r="G79" s="8">
        <f t="shared" si="1"/>
        <v>183.33333333333334</v>
      </c>
      <c r="H79" s="8"/>
      <c r="I79" s="8">
        <f t="shared" si="2"/>
        <v>82500</v>
      </c>
      <c r="J79" s="8">
        <f t="shared" si="3"/>
        <v>123750</v>
      </c>
    </row>
    <row r="80" spans="1:10" ht="15.75">
      <c r="A80" s="51">
        <f t="shared" si="9"/>
        <v>65</v>
      </c>
      <c r="B80" s="7" t="s">
        <v>85</v>
      </c>
      <c r="C80" s="8">
        <f>[1]калькуляция!S204</f>
        <v>59431.123707840001</v>
      </c>
      <c r="D80" s="8">
        <v>58000</v>
      </c>
      <c r="E80" s="55">
        <f t="shared" si="7"/>
        <v>59000</v>
      </c>
      <c r="F80" s="8">
        <v>47000</v>
      </c>
      <c r="G80" s="8">
        <f t="shared" ref="G80:G178" si="10">E80/F80%</f>
        <v>125.53191489361703</v>
      </c>
      <c r="H80" s="8"/>
      <c r="I80" s="8">
        <f t="shared" ref="I80:I162" si="11">E80*1.5</f>
        <v>88500</v>
      </c>
      <c r="J80" s="8">
        <f t="shared" si="3"/>
        <v>132750</v>
      </c>
    </row>
    <row r="81" spans="1:10" ht="15.75">
      <c r="A81" s="51">
        <f t="shared" si="9"/>
        <v>66</v>
      </c>
      <c r="B81" s="7" t="s">
        <v>86</v>
      </c>
      <c r="C81" s="8">
        <f>[1]калькуляция!S207</f>
        <v>95555.538317960003</v>
      </c>
      <c r="D81" s="8">
        <v>93000</v>
      </c>
      <c r="E81" s="55">
        <f t="shared" si="7"/>
        <v>95000</v>
      </c>
      <c r="F81" s="8">
        <v>60000</v>
      </c>
      <c r="G81" s="8">
        <f t="shared" si="10"/>
        <v>158.33333333333334</v>
      </c>
      <c r="H81" s="8"/>
      <c r="I81" s="8">
        <f t="shared" si="11"/>
        <v>142500</v>
      </c>
      <c r="J81" s="8">
        <f t="shared" si="3"/>
        <v>213750</v>
      </c>
    </row>
    <row r="82" spans="1:10" s="12" customFormat="1" ht="19.5" customHeight="1">
      <c r="A82" s="51">
        <f t="shared" si="9"/>
        <v>67</v>
      </c>
      <c r="B82" s="7" t="s">
        <v>87</v>
      </c>
      <c r="C82" s="8">
        <f>[1]калькуляция!S210</f>
        <v>57656.053365120002</v>
      </c>
      <c r="D82" s="8">
        <v>56000</v>
      </c>
      <c r="E82" s="55">
        <f t="shared" si="7"/>
        <v>57000</v>
      </c>
      <c r="F82" s="8">
        <v>38000</v>
      </c>
      <c r="G82" s="8">
        <f t="shared" si="10"/>
        <v>150</v>
      </c>
      <c r="H82" s="8"/>
      <c r="I82" s="8">
        <f t="shared" si="11"/>
        <v>85500</v>
      </c>
      <c r="J82" s="11">
        <f t="shared" ref="J82:J157" si="12">I82*1.5</f>
        <v>128250</v>
      </c>
    </row>
    <row r="83" spans="1:10" ht="17.25" customHeight="1">
      <c r="A83" s="51">
        <f t="shared" si="9"/>
        <v>68</v>
      </c>
      <c r="B83" s="7" t="s">
        <v>88</v>
      </c>
      <c r="C83" s="8">
        <f>[1]калькуляция!S213</f>
        <v>187170.1724064</v>
      </c>
      <c r="D83" s="8">
        <v>183000</v>
      </c>
      <c r="E83" s="55">
        <f t="shared" si="7"/>
        <v>187000</v>
      </c>
      <c r="F83" s="8">
        <v>83000</v>
      </c>
      <c r="G83" s="8">
        <f t="shared" si="10"/>
        <v>225.3012048192771</v>
      </c>
      <c r="H83" s="8"/>
      <c r="I83" s="8">
        <f t="shared" si="11"/>
        <v>280500</v>
      </c>
      <c r="J83" s="8">
        <f t="shared" si="12"/>
        <v>420750</v>
      </c>
    </row>
    <row r="84" spans="1:10" ht="17.25" customHeight="1">
      <c r="A84" s="51">
        <f t="shared" si="9"/>
        <v>69</v>
      </c>
      <c r="B84" s="7" t="s">
        <v>89</v>
      </c>
      <c r="C84" s="8">
        <f>[1]калькуляция!S216</f>
        <v>128647.98005568</v>
      </c>
      <c r="D84" s="8">
        <v>126000</v>
      </c>
      <c r="E84" s="55">
        <f t="shared" si="7"/>
        <v>128000</v>
      </c>
      <c r="F84" s="8">
        <v>68000</v>
      </c>
      <c r="G84" s="8">
        <f t="shared" si="10"/>
        <v>188.23529411764707</v>
      </c>
      <c r="H84" s="8"/>
      <c r="I84" s="8">
        <f t="shared" si="11"/>
        <v>192000</v>
      </c>
      <c r="J84" s="8">
        <f t="shared" si="12"/>
        <v>288000</v>
      </c>
    </row>
    <row r="85" spans="1:10" ht="17.25" customHeight="1">
      <c r="A85" s="51">
        <f t="shared" si="9"/>
        <v>70</v>
      </c>
      <c r="B85" s="7" t="s">
        <v>90</v>
      </c>
      <c r="C85" s="8">
        <f>[1]калькуляция!S219</f>
        <v>155472.33560639998</v>
      </c>
      <c r="D85" s="8">
        <v>152000</v>
      </c>
      <c r="E85" s="55">
        <f t="shared" si="7"/>
        <v>155000</v>
      </c>
      <c r="F85" s="8">
        <v>83000</v>
      </c>
      <c r="G85" s="8">
        <f t="shared" si="10"/>
        <v>186.74698795180723</v>
      </c>
      <c r="H85" s="8"/>
      <c r="I85" s="8">
        <f t="shared" si="11"/>
        <v>232500</v>
      </c>
      <c r="J85" s="8">
        <f t="shared" si="12"/>
        <v>348750</v>
      </c>
    </row>
    <row r="86" spans="1:10" ht="17.25" customHeight="1">
      <c r="A86" s="51">
        <f>A85+1</f>
        <v>71</v>
      </c>
      <c r="B86" s="7" t="s">
        <v>91</v>
      </c>
      <c r="C86" s="8">
        <f>[1]калькуляция!S222</f>
        <v>159794.59880256001</v>
      </c>
      <c r="D86" s="8">
        <v>156000</v>
      </c>
      <c r="E86" s="55">
        <f>ROUNDDOWN(C86/1000,0)*1000</f>
        <v>159000</v>
      </c>
      <c r="F86" s="8">
        <v>83001</v>
      </c>
      <c r="G86" s="8">
        <f>E86/F86%</f>
        <v>191.5639570607583</v>
      </c>
      <c r="H86" s="8"/>
      <c r="I86" s="8">
        <f>E86*1.5</f>
        <v>238500</v>
      </c>
      <c r="J86" s="8"/>
    </row>
    <row r="87" spans="1:10" ht="17.25" customHeight="1">
      <c r="A87" s="51">
        <f>A86+1</f>
        <v>72</v>
      </c>
      <c r="B87" s="7" t="s">
        <v>92</v>
      </c>
      <c r="C87" s="8">
        <f>[1]калькуляция!S225</f>
        <v>119847.01931796002</v>
      </c>
      <c r="D87" s="8">
        <v>117000</v>
      </c>
      <c r="E87" s="55">
        <f t="shared" si="7"/>
        <v>119000</v>
      </c>
      <c r="F87" s="8">
        <v>71000</v>
      </c>
      <c r="G87" s="8">
        <f t="shared" si="10"/>
        <v>167.6056338028169</v>
      </c>
      <c r="H87" s="8"/>
      <c r="I87" s="8">
        <f t="shared" si="11"/>
        <v>178500</v>
      </c>
      <c r="J87" s="8">
        <f t="shared" si="12"/>
        <v>267750</v>
      </c>
    </row>
    <row r="88" spans="1:10" ht="17.25" customHeight="1">
      <c r="A88" s="51">
        <f t="shared" si="9"/>
        <v>73</v>
      </c>
      <c r="B88" s="7" t="s">
        <v>93</v>
      </c>
      <c r="C88" s="8">
        <f>[1]калькуляция!S227</f>
        <v>35988.491900159999</v>
      </c>
      <c r="D88" s="8">
        <v>35000</v>
      </c>
      <c r="E88" s="55">
        <f t="shared" si="7"/>
        <v>35000</v>
      </c>
      <c r="F88" s="8">
        <v>30000</v>
      </c>
      <c r="G88" s="8">
        <f t="shared" si="10"/>
        <v>116.66666666666667</v>
      </c>
      <c r="H88" s="8"/>
      <c r="I88" s="8">
        <f t="shared" si="11"/>
        <v>52500</v>
      </c>
      <c r="J88" s="8">
        <f t="shared" si="12"/>
        <v>78750</v>
      </c>
    </row>
    <row r="89" spans="1:10" ht="17.25" customHeight="1">
      <c r="A89" s="51">
        <f t="shared" si="9"/>
        <v>74</v>
      </c>
      <c r="B89" s="7" t="s">
        <v>94</v>
      </c>
      <c r="C89" s="8">
        <f>[1]калькуляция!S230</f>
        <v>196303.92751796005</v>
      </c>
      <c r="D89" s="8">
        <v>192000</v>
      </c>
      <c r="E89" s="55">
        <f t="shared" si="7"/>
        <v>196000</v>
      </c>
      <c r="F89" s="8">
        <v>106000</v>
      </c>
      <c r="G89" s="8">
        <f t="shared" si="10"/>
        <v>184.90566037735849</v>
      </c>
      <c r="H89" s="8"/>
      <c r="I89" s="8">
        <f t="shared" si="11"/>
        <v>294000</v>
      </c>
      <c r="J89" s="8">
        <f t="shared" si="12"/>
        <v>441000</v>
      </c>
    </row>
    <row r="90" spans="1:10" ht="17.25" customHeight="1">
      <c r="A90" s="51">
        <f t="shared" si="9"/>
        <v>75</v>
      </c>
      <c r="B90" s="7" t="s">
        <v>95</v>
      </c>
      <c r="C90" s="8">
        <f>[1]калькуляция!S233</f>
        <v>105772.82251796001</v>
      </c>
      <c r="D90" s="8">
        <v>103000</v>
      </c>
      <c r="E90" s="55">
        <f t="shared" si="7"/>
        <v>105000</v>
      </c>
      <c r="F90" s="8">
        <v>69000</v>
      </c>
      <c r="G90" s="8">
        <f t="shared" si="10"/>
        <v>152.17391304347825</v>
      </c>
      <c r="H90" s="8"/>
      <c r="I90" s="8">
        <f t="shared" si="11"/>
        <v>157500</v>
      </c>
      <c r="J90" s="8">
        <f t="shared" si="12"/>
        <v>236250</v>
      </c>
    </row>
    <row r="91" spans="1:10" ht="17.25" customHeight="1">
      <c r="A91" s="51">
        <f t="shared" si="9"/>
        <v>76</v>
      </c>
      <c r="B91" s="7" t="s">
        <v>96</v>
      </c>
      <c r="C91" s="8">
        <f>[1]калькуляция!S236</f>
        <v>107417.55751796</v>
      </c>
      <c r="D91" s="8">
        <v>105000</v>
      </c>
      <c r="E91" s="55">
        <f t="shared" si="7"/>
        <v>107000</v>
      </c>
      <c r="F91" s="8">
        <v>67000</v>
      </c>
      <c r="G91" s="8">
        <f t="shared" si="10"/>
        <v>159.70149253731344</v>
      </c>
      <c r="H91" s="8"/>
      <c r="I91" s="8">
        <f t="shared" si="11"/>
        <v>160500</v>
      </c>
      <c r="J91" s="8">
        <f t="shared" si="12"/>
        <v>240750</v>
      </c>
    </row>
    <row r="92" spans="1:10" ht="17.25" customHeight="1">
      <c r="A92" s="51">
        <f t="shared" si="9"/>
        <v>77</v>
      </c>
      <c r="B92" s="7" t="s">
        <v>97</v>
      </c>
      <c r="C92" s="8">
        <f>[1]калькуляция!S239</f>
        <v>111027.93751796</v>
      </c>
      <c r="D92" s="8">
        <v>109000</v>
      </c>
      <c r="E92" s="55">
        <f t="shared" si="7"/>
        <v>111000</v>
      </c>
      <c r="F92" s="8">
        <v>70000</v>
      </c>
      <c r="G92" s="8">
        <f t="shared" si="10"/>
        <v>158.57142857142858</v>
      </c>
      <c r="H92" s="8"/>
      <c r="I92" s="8">
        <f t="shared" si="11"/>
        <v>166500</v>
      </c>
      <c r="J92" s="8">
        <f t="shared" si="12"/>
        <v>249750</v>
      </c>
    </row>
    <row r="93" spans="1:10" ht="17.25" customHeight="1">
      <c r="A93" s="51">
        <f t="shared" si="9"/>
        <v>78</v>
      </c>
      <c r="B93" s="7" t="s">
        <v>98</v>
      </c>
      <c r="C93" s="8">
        <f>[1]калькуляция!S242</f>
        <v>107176.37151796001</v>
      </c>
      <c r="D93" s="8">
        <v>105000</v>
      </c>
      <c r="E93" s="55">
        <f t="shared" si="7"/>
        <v>107000</v>
      </c>
      <c r="F93" s="8">
        <v>68000</v>
      </c>
      <c r="G93" s="8">
        <f t="shared" si="10"/>
        <v>157.35294117647058</v>
      </c>
      <c r="H93" s="8"/>
      <c r="I93" s="8">
        <f t="shared" si="11"/>
        <v>160500</v>
      </c>
      <c r="J93" s="8">
        <f t="shared" si="12"/>
        <v>240750</v>
      </c>
    </row>
    <row r="94" spans="1:10" ht="17.25" customHeight="1">
      <c r="A94" s="51">
        <f t="shared" si="9"/>
        <v>79</v>
      </c>
      <c r="B94" s="7" t="s">
        <v>99</v>
      </c>
      <c r="C94" s="8">
        <f>[1]калькуляция!S245</f>
        <v>132938.12951796001</v>
      </c>
      <c r="D94" s="8">
        <v>130000</v>
      </c>
      <c r="E94" s="55">
        <f t="shared" si="7"/>
        <v>132000</v>
      </c>
      <c r="F94" s="8">
        <v>80000</v>
      </c>
      <c r="G94" s="8">
        <f t="shared" si="10"/>
        <v>165</v>
      </c>
      <c r="H94" s="8"/>
      <c r="I94" s="8">
        <f t="shared" si="11"/>
        <v>198000</v>
      </c>
      <c r="J94" s="8">
        <f t="shared" si="12"/>
        <v>297000</v>
      </c>
    </row>
    <row r="95" spans="1:10" ht="17.25" customHeight="1">
      <c r="A95" s="51">
        <f t="shared" si="9"/>
        <v>80</v>
      </c>
      <c r="B95" s="7" t="s">
        <v>100</v>
      </c>
      <c r="C95" s="8">
        <f>[1]калькуляция!S248</f>
        <v>116233.86950784002</v>
      </c>
      <c r="D95" s="8">
        <v>114000</v>
      </c>
      <c r="E95" s="55">
        <f t="shared" si="7"/>
        <v>116000</v>
      </c>
      <c r="F95" s="8">
        <v>81000</v>
      </c>
      <c r="G95" s="8">
        <f t="shared" si="10"/>
        <v>143.20987654320987</v>
      </c>
      <c r="H95" s="8"/>
      <c r="I95" s="8">
        <f t="shared" si="11"/>
        <v>174000</v>
      </c>
      <c r="J95" s="8">
        <f t="shared" si="12"/>
        <v>261000</v>
      </c>
    </row>
    <row r="96" spans="1:10" ht="17.25" customHeight="1">
      <c r="A96" s="51">
        <f t="shared" si="9"/>
        <v>81</v>
      </c>
      <c r="B96" s="7" t="s">
        <v>101</v>
      </c>
      <c r="C96" s="8">
        <f>[1]калькуляция!S251</f>
        <v>67251.276707839992</v>
      </c>
      <c r="D96" s="8">
        <v>66000</v>
      </c>
      <c r="E96" s="55">
        <f t="shared" si="7"/>
        <v>67000</v>
      </c>
      <c r="F96" s="8">
        <v>81000</v>
      </c>
      <c r="G96" s="8">
        <f t="shared" si="10"/>
        <v>82.716049382716051</v>
      </c>
      <c r="H96" s="8"/>
      <c r="I96" s="8">
        <f t="shared" si="11"/>
        <v>100500</v>
      </c>
      <c r="J96" s="8">
        <f t="shared" si="12"/>
        <v>150750</v>
      </c>
    </row>
    <row r="97" spans="1:10" ht="17.25" customHeight="1">
      <c r="A97" s="51">
        <f t="shared" si="9"/>
        <v>82</v>
      </c>
      <c r="B97" s="7" t="s">
        <v>102</v>
      </c>
      <c r="C97" s="8">
        <f>[1]калькуляция!S254</f>
        <v>129866.87870783999</v>
      </c>
      <c r="D97" s="8">
        <v>127000</v>
      </c>
      <c r="E97" s="55">
        <f t="shared" si="7"/>
        <v>129000</v>
      </c>
      <c r="F97" s="8">
        <v>94000</v>
      </c>
      <c r="G97" s="8">
        <f t="shared" si="10"/>
        <v>137.2340425531915</v>
      </c>
      <c r="H97" s="8"/>
      <c r="I97" s="8">
        <f t="shared" si="11"/>
        <v>193500</v>
      </c>
      <c r="J97" s="8">
        <f t="shared" si="12"/>
        <v>290250</v>
      </c>
    </row>
    <row r="98" spans="1:10" ht="17.25" customHeight="1">
      <c r="A98" s="51">
        <f t="shared" si="9"/>
        <v>83</v>
      </c>
      <c r="B98" s="13" t="s">
        <v>103</v>
      </c>
      <c r="C98" s="8">
        <f>[1]калькуляция!S257</f>
        <v>139418.74038400777</v>
      </c>
      <c r="D98" s="8">
        <v>136000</v>
      </c>
      <c r="E98" s="55">
        <f>ROUNDDOWN(C98/1000,0)*1000</f>
        <v>139000</v>
      </c>
      <c r="F98" s="8">
        <v>94001</v>
      </c>
      <c r="G98" s="8">
        <f>E98/F98%</f>
        <v>147.87076733226243</v>
      </c>
      <c r="H98" s="8"/>
      <c r="I98" s="8">
        <f>E98*1.5</f>
        <v>208500</v>
      </c>
      <c r="J98" s="8"/>
    </row>
    <row r="99" spans="1:10" ht="17.25" customHeight="1">
      <c r="A99" s="51">
        <f t="shared" si="9"/>
        <v>84</v>
      </c>
      <c r="B99" s="13" t="s">
        <v>104</v>
      </c>
      <c r="C99" s="8">
        <f>[1]калькуляция!S260</f>
        <v>158673.34038400781</v>
      </c>
      <c r="D99" s="8">
        <v>155000</v>
      </c>
      <c r="E99" s="55">
        <f>ROUNDDOWN(C99/1000,0)*1000</f>
        <v>158000</v>
      </c>
      <c r="F99" s="8">
        <v>94002</v>
      </c>
      <c r="G99" s="8">
        <f>E99/F99%</f>
        <v>168.08153018020894</v>
      </c>
      <c r="H99" s="8"/>
      <c r="I99" s="8">
        <f>E99*1.5</f>
        <v>237000</v>
      </c>
      <c r="J99" s="8"/>
    </row>
    <row r="100" spans="1:10" ht="20.25" customHeight="1">
      <c r="A100" s="51">
        <f>A99+1</f>
        <v>85</v>
      </c>
      <c r="B100" s="7" t="s">
        <v>105</v>
      </c>
      <c r="C100" s="8">
        <f>[1]калькуляция!S263</f>
        <v>115295.96870784</v>
      </c>
      <c r="D100" s="8">
        <v>113000</v>
      </c>
      <c r="E100" s="55">
        <f t="shared" si="7"/>
        <v>115000</v>
      </c>
      <c r="F100" s="8">
        <v>75000</v>
      </c>
      <c r="G100" s="8">
        <f t="shared" si="10"/>
        <v>153.33333333333334</v>
      </c>
      <c r="H100" s="8"/>
      <c r="I100" s="8">
        <f t="shared" si="11"/>
        <v>172500</v>
      </c>
      <c r="J100" s="8">
        <f t="shared" si="12"/>
        <v>258750</v>
      </c>
    </row>
    <row r="101" spans="1:10" ht="31.5">
      <c r="A101" s="51">
        <f t="shared" si="9"/>
        <v>86</v>
      </c>
      <c r="B101" s="7" t="s">
        <v>106</v>
      </c>
      <c r="C101" s="8">
        <f>[1]калькуляция!S266</f>
        <v>115295.96870784</v>
      </c>
      <c r="D101" s="8">
        <v>113000</v>
      </c>
      <c r="E101" s="55">
        <f t="shared" si="7"/>
        <v>115000</v>
      </c>
      <c r="F101" s="8">
        <v>78000</v>
      </c>
      <c r="G101" s="8">
        <f t="shared" si="10"/>
        <v>147.43589743589743</v>
      </c>
      <c r="H101" s="8"/>
      <c r="I101" s="8">
        <f t="shared" si="11"/>
        <v>172500</v>
      </c>
      <c r="J101" s="8">
        <f t="shared" si="12"/>
        <v>258750</v>
      </c>
    </row>
    <row r="102" spans="1:10" ht="17.25" customHeight="1">
      <c r="A102" s="51">
        <f t="shared" si="9"/>
        <v>87</v>
      </c>
      <c r="B102" s="7" t="s">
        <v>107</v>
      </c>
      <c r="C102" s="8">
        <f>[1]калькуляция!S269</f>
        <v>131391.05210495999</v>
      </c>
      <c r="D102" s="8">
        <v>129000</v>
      </c>
      <c r="E102" s="55">
        <f t="shared" si="7"/>
        <v>131000</v>
      </c>
      <c r="F102" s="8">
        <v>87000</v>
      </c>
      <c r="G102" s="8">
        <f t="shared" si="10"/>
        <v>150.57471264367817</v>
      </c>
      <c r="H102" s="8"/>
      <c r="I102" s="8">
        <f t="shared" si="11"/>
        <v>196500</v>
      </c>
      <c r="J102" s="8">
        <f t="shared" si="12"/>
        <v>294750</v>
      </c>
    </row>
    <row r="103" spans="1:10" ht="17.25" customHeight="1">
      <c r="A103" s="51">
        <f t="shared" si="9"/>
        <v>88</v>
      </c>
      <c r="B103" s="7" t="s">
        <v>108</v>
      </c>
      <c r="C103" s="8">
        <f>[1]калькуляция!S272</f>
        <v>186992.17951796</v>
      </c>
      <c r="D103" s="8">
        <v>183000</v>
      </c>
      <c r="E103" s="55">
        <f t="shared" si="7"/>
        <v>186000</v>
      </c>
      <c r="F103" s="8">
        <v>114000</v>
      </c>
      <c r="G103" s="8">
        <f t="shared" si="10"/>
        <v>163.15789473684211</v>
      </c>
      <c r="H103" s="8"/>
      <c r="I103" s="8">
        <f t="shared" si="11"/>
        <v>279000</v>
      </c>
      <c r="J103" s="8">
        <f t="shared" si="12"/>
        <v>418500</v>
      </c>
    </row>
    <row r="104" spans="1:10" ht="15.75">
      <c r="A104" s="51">
        <f t="shared" si="9"/>
        <v>89</v>
      </c>
      <c r="B104" s="7" t="s">
        <v>109</v>
      </c>
      <c r="C104" s="8">
        <f>[1]калькуляция!S275</f>
        <v>92601.190488960026</v>
      </c>
      <c r="D104" s="8">
        <v>90000</v>
      </c>
      <c r="E104" s="55">
        <f t="shared" si="7"/>
        <v>92000</v>
      </c>
      <c r="F104" s="8">
        <v>59000</v>
      </c>
      <c r="G104" s="8">
        <f t="shared" si="10"/>
        <v>155.93220338983051</v>
      </c>
      <c r="H104" s="8"/>
      <c r="I104" s="8">
        <f t="shared" si="11"/>
        <v>138000</v>
      </c>
      <c r="J104" s="8">
        <f t="shared" si="12"/>
        <v>207000</v>
      </c>
    </row>
    <row r="105" spans="1:10" ht="15.75">
      <c r="A105" s="51">
        <f t="shared" si="9"/>
        <v>90</v>
      </c>
      <c r="B105" s="7" t="s">
        <v>110</v>
      </c>
      <c r="C105" s="8">
        <f>[1]калькуляция!S278</f>
        <v>94326.043060388576</v>
      </c>
      <c r="D105" s="8">
        <v>92000</v>
      </c>
      <c r="E105" s="55">
        <f t="shared" si="7"/>
        <v>94000</v>
      </c>
      <c r="F105" s="8">
        <v>58000</v>
      </c>
      <c r="G105" s="8">
        <f t="shared" si="10"/>
        <v>162.06896551724137</v>
      </c>
      <c r="H105" s="8"/>
      <c r="I105" s="8">
        <f t="shared" si="11"/>
        <v>141000</v>
      </c>
      <c r="J105" s="8">
        <f t="shared" si="12"/>
        <v>211500</v>
      </c>
    </row>
    <row r="106" spans="1:10" ht="15.75">
      <c r="A106" s="51">
        <f t="shared" si="9"/>
        <v>91</v>
      </c>
      <c r="B106" s="60" t="s">
        <v>505</v>
      </c>
      <c r="C106" s="8">
        <f>[1]калькуляция!S281</f>
        <v>119567.93909963293</v>
      </c>
      <c r="D106" s="8">
        <v>117000</v>
      </c>
      <c r="E106" s="55">
        <f t="shared" si="7"/>
        <v>119000</v>
      </c>
      <c r="F106" s="8">
        <v>88000</v>
      </c>
      <c r="G106" s="8">
        <f t="shared" si="10"/>
        <v>135.22727272727272</v>
      </c>
      <c r="H106" s="8"/>
      <c r="I106" s="8">
        <f t="shared" si="11"/>
        <v>178500</v>
      </c>
      <c r="J106" s="8">
        <f t="shared" si="12"/>
        <v>267750</v>
      </c>
    </row>
    <row r="107" spans="1:10" ht="19.5" customHeight="1">
      <c r="A107" s="51">
        <f t="shared" si="9"/>
        <v>92</v>
      </c>
      <c r="B107" s="7" t="s">
        <v>111</v>
      </c>
      <c r="C107" s="8">
        <f>[1]калькуляция!S284</f>
        <v>150297.10381727997</v>
      </c>
      <c r="D107" s="8">
        <v>147000</v>
      </c>
      <c r="E107" s="55">
        <f t="shared" si="7"/>
        <v>150000</v>
      </c>
      <c r="F107" s="8">
        <v>118000</v>
      </c>
      <c r="G107" s="8">
        <f t="shared" si="10"/>
        <v>127.11864406779661</v>
      </c>
      <c r="H107" s="8"/>
      <c r="I107" s="8">
        <f t="shared" si="11"/>
        <v>225000</v>
      </c>
      <c r="J107" s="8">
        <f t="shared" si="12"/>
        <v>337500</v>
      </c>
    </row>
    <row r="108" spans="1:10" ht="18" customHeight="1">
      <c r="A108" s="51">
        <f t="shared" si="9"/>
        <v>93</v>
      </c>
      <c r="B108" s="7" t="s">
        <v>112</v>
      </c>
      <c r="C108" s="8">
        <f>[1]калькуляция!S287</f>
        <v>338198.99760844995</v>
      </c>
      <c r="D108" s="8">
        <v>332000</v>
      </c>
      <c r="E108" s="55">
        <f t="shared" ref="E108:E110" si="13">ROUNDDOWN(C108/1000,0)*1000</f>
        <v>338000</v>
      </c>
      <c r="F108" s="8">
        <v>201000</v>
      </c>
      <c r="G108" s="8">
        <f t="shared" si="10"/>
        <v>168.15920398009951</v>
      </c>
      <c r="H108" s="8"/>
      <c r="I108" s="8">
        <f t="shared" si="11"/>
        <v>507000</v>
      </c>
      <c r="J108" s="8">
        <f t="shared" si="12"/>
        <v>760500</v>
      </c>
    </row>
    <row r="109" spans="1:10" ht="18.75" customHeight="1">
      <c r="A109" s="51">
        <f t="shared" si="9"/>
        <v>94</v>
      </c>
      <c r="B109" s="7" t="s">
        <v>113</v>
      </c>
      <c r="C109" s="8">
        <f>[1]калькуляция!S290</f>
        <v>123429.20206319999</v>
      </c>
      <c r="D109" s="8">
        <v>121000</v>
      </c>
      <c r="E109" s="55">
        <f t="shared" si="13"/>
        <v>123000</v>
      </c>
      <c r="F109" s="8">
        <v>85000</v>
      </c>
      <c r="G109" s="8">
        <f t="shared" si="10"/>
        <v>144.70588235294119</v>
      </c>
      <c r="H109" s="8"/>
      <c r="I109" s="8">
        <f t="shared" si="11"/>
        <v>184500</v>
      </c>
      <c r="J109" s="8">
        <f>I109*1.5</f>
        <v>276750</v>
      </c>
    </row>
    <row r="110" spans="1:10" ht="18.75" customHeight="1">
      <c r="A110" s="51">
        <f>A109+1</f>
        <v>95</v>
      </c>
      <c r="B110" s="7" t="s">
        <v>114</v>
      </c>
      <c r="C110" s="8">
        <f>[1]калькуляция!S293</f>
        <v>65313.911946240005</v>
      </c>
      <c r="D110" s="8">
        <v>64000</v>
      </c>
      <c r="E110" s="55">
        <f t="shared" si="13"/>
        <v>65000</v>
      </c>
      <c r="F110" s="8">
        <v>56000</v>
      </c>
      <c r="G110" s="8">
        <f t="shared" si="10"/>
        <v>116.07142857142857</v>
      </c>
      <c r="H110" s="8"/>
      <c r="I110" s="8">
        <f t="shared" si="11"/>
        <v>97500</v>
      </c>
      <c r="J110" s="8"/>
    </row>
    <row r="111" spans="1:10" ht="18.75" customHeight="1">
      <c r="A111" s="51">
        <f>A110+1</f>
        <v>96</v>
      </c>
      <c r="B111" s="7" t="s">
        <v>115</v>
      </c>
      <c r="C111" s="8">
        <f>[1]калькуляция!S296</f>
        <v>106676.0569801056</v>
      </c>
      <c r="D111" s="8">
        <v>104000</v>
      </c>
      <c r="E111" s="55">
        <f>ROUNDDOWN(C111/1000,0)*1000</f>
        <v>106000</v>
      </c>
      <c r="F111" s="8">
        <v>104000</v>
      </c>
      <c r="G111" s="8">
        <f t="shared" si="10"/>
        <v>101.92307692307692</v>
      </c>
      <c r="H111" s="8"/>
      <c r="I111" s="8">
        <f t="shared" si="11"/>
        <v>159000</v>
      </c>
      <c r="J111" s="8">
        <f t="shared" si="12"/>
        <v>238500</v>
      </c>
    </row>
    <row r="112" spans="1:10" ht="18.75" customHeight="1">
      <c r="A112" s="51">
        <f>A111+1</f>
        <v>97</v>
      </c>
      <c r="B112" s="66" t="s">
        <v>116</v>
      </c>
      <c r="C112" s="8">
        <f>[1]калькуляция!S299</f>
        <v>75011.11893854315</v>
      </c>
      <c r="D112" s="8">
        <v>73000</v>
      </c>
      <c r="E112" s="55">
        <f t="shared" ref="E112:E162" si="14">ROUNDDOWN(C112/1000,0)*1000</f>
        <v>75000</v>
      </c>
      <c r="F112" s="8">
        <v>104001</v>
      </c>
      <c r="G112" s="8">
        <f t="shared" si="10"/>
        <v>72.114691204892267</v>
      </c>
      <c r="H112" s="8"/>
      <c r="I112" s="8">
        <f t="shared" si="11"/>
        <v>112500</v>
      </c>
      <c r="J112" s="8"/>
    </row>
    <row r="113" spans="1:10" ht="18.75" customHeight="1">
      <c r="A113" s="51">
        <f t="shared" ref="A113:A176" si="15">A112+1</f>
        <v>98</v>
      </c>
      <c r="B113" s="66" t="s">
        <v>117</v>
      </c>
      <c r="C113" s="8">
        <f>[1]калькуляция!S302</f>
        <v>74401.468244194068</v>
      </c>
      <c r="D113" s="8">
        <v>73000</v>
      </c>
      <c r="E113" s="55">
        <f t="shared" si="14"/>
        <v>74000</v>
      </c>
      <c r="F113" s="8">
        <v>104002</v>
      </c>
      <c r="G113" s="8">
        <f t="shared" si="10"/>
        <v>71.152477836964678</v>
      </c>
      <c r="H113" s="8"/>
      <c r="I113" s="8">
        <f t="shared" si="11"/>
        <v>111000</v>
      </c>
      <c r="J113" s="8"/>
    </row>
    <row r="114" spans="1:10" ht="18.75" customHeight="1">
      <c r="A114" s="51">
        <f>A113+1</f>
        <v>99</v>
      </c>
      <c r="B114" s="66" t="s">
        <v>118</v>
      </c>
      <c r="C114" s="8">
        <f>[1]калькуляция!S305</f>
        <v>85711.553012933451</v>
      </c>
      <c r="D114" s="8">
        <v>84000</v>
      </c>
      <c r="E114" s="55">
        <f t="shared" si="14"/>
        <v>85000</v>
      </c>
      <c r="F114" s="8">
        <v>104004</v>
      </c>
      <c r="G114" s="8">
        <f t="shared" si="10"/>
        <v>81.727625860543824</v>
      </c>
      <c r="H114" s="8"/>
      <c r="I114" s="8">
        <f t="shared" si="11"/>
        <v>127500</v>
      </c>
      <c r="J114" s="8"/>
    </row>
    <row r="115" spans="1:10" ht="18.75" customHeight="1">
      <c r="A115" s="51">
        <f t="shared" si="15"/>
        <v>100</v>
      </c>
      <c r="B115" s="14" t="s">
        <v>119</v>
      </c>
      <c r="C115" s="8">
        <f>[1]калькуляция!S308</f>
        <v>97604.253449718977</v>
      </c>
      <c r="D115" s="8">
        <v>95000</v>
      </c>
      <c r="E115" s="55">
        <f t="shared" si="14"/>
        <v>97000</v>
      </c>
      <c r="F115" s="8">
        <v>104005</v>
      </c>
      <c r="G115" s="8">
        <f t="shared" si="10"/>
        <v>93.264746887168897</v>
      </c>
      <c r="H115" s="8"/>
      <c r="I115" s="8">
        <f t="shared" si="11"/>
        <v>145500</v>
      </c>
      <c r="J115" s="8"/>
    </row>
    <row r="116" spans="1:10" ht="18.75" customHeight="1">
      <c r="A116" s="51">
        <f t="shared" si="15"/>
        <v>101</v>
      </c>
      <c r="B116" s="14" t="s">
        <v>120</v>
      </c>
      <c r="C116" s="8">
        <f>[1]калькуляция!S311</f>
        <v>155094.22615306338</v>
      </c>
      <c r="D116" s="8">
        <v>152000</v>
      </c>
      <c r="E116" s="55">
        <f t="shared" si="14"/>
        <v>155000</v>
      </c>
      <c r="F116" s="8">
        <v>104006</v>
      </c>
      <c r="G116" s="8">
        <f t="shared" si="10"/>
        <v>149.02986366171183</v>
      </c>
      <c r="H116" s="8"/>
      <c r="I116" s="8">
        <f t="shared" si="11"/>
        <v>232500</v>
      </c>
      <c r="J116" s="8"/>
    </row>
    <row r="117" spans="1:10" ht="18.75" customHeight="1">
      <c r="A117" s="51">
        <f t="shared" si="15"/>
        <v>102</v>
      </c>
      <c r="B117" s="66" t="s">
        <v>121</v>
      </c>
      <c r="C117" s="8">
        <f>[1]калькуляция!S314</f>
        <v>140282.96259533218</v>
      </c>
      <c r="D117" s="8">
        <v>137000</v>
      </c>
      <c r="E117" s="55">
        <f t="shared" si="14"/>
        <v>140000</v>
      </c>
      <c r="F117" s="8">
        <v>104007</v>
      </c>
      <c r="G117" s="8">
        <f t="shared" si="10"/>
        <v>134.60632457430751</v>
      </c>
      <c r="H117" s="8"/>
      <c r="I117" s="8">
        <f t="shared" si="11"/>
        <v>210000</v>
      </c>
      <c r="J117" s="8"/>
    </row>
    <row r="118" spans="1:10" ht="18.75" customHeight="1">
      <c r="A118" s="51">
        <f t="shared" si="15"/>
        <v>103</v>
      </c>
      <c r="B118" s="14" t="s">
        <v>122</v>
      </c>
      <c r="C118" s="8">
        <f>[1]калькуляция!S317</f>
        <v>197107.09948420178</v>
      </c>
      <c r="D118" s="8">
        <v>193000</v>
      </c>
      <c r="E118" s="55">
        <f t="shared" si="14"/>
        <v>197000</v>
      </c>
      <c r="F118" s="8">
        <v>104008</v>
      </c>
      <c r="G118" s="8">
        <f t="shared" si="10"/>
        <v>189.40850703792017</v>
      </c>
      <c r="H118" s="8"/>
      <c r="I118" s="8">
        <f t="shared" si="11"/>
        <v>295500</v>
      </c>
      <c r="J118" s="8"/>
    </row>
    <row r="119" spans="1:10" ht="18.75" customHeight="1">
      <c r="A119" s="51">
        <f t="shared" si="15"/>
        <v>104</v>
      </c>
      <c r="B119" s="14" t="s">
        <v>123</v>
      </c>
      <c r="C119" s="8">
        <f>[1]калькуляция!S320</f>
        <v>340577.57008420175</v>
      </c>
      <c r="D119" s="8">
        <v>334000</v>
      </c>
      <c r="E119" s="55">
        <f t="shared" si="14"/>
        <v>340000</v>
      </c>
      <c r="F119" s="8">
        <v>104009</v>
      </c>
      <c r="G119" s="8">
        <f t="shared" si="10"/>
        <v>326.8947879510427</v>
      </c>
      <c r="H119" s="8"/>
      <c r="I119" s="8">
        <f t="shared" si="11"/>
        <v>510000</v>
      </c>
      <c r="J119" s="8"/>
    </row>
    <row r="120" spans="1:10" ht="18.75" customHeight="1">
      <c r="A120" s="51">
        <f t="shared" si="15"/>
        <v>105</v>
      </c>
      <c r="B120" s="14" t="s">
        <v>124</v>
      </c>
      <c r="C120" s="8">
        <f>[1]калькуляция!S323</f>
        <v>230600.59616920177</v>
      </c>
      <c r="D120" s="8">
        <v>226000</v>
      </c>
      <c r="E120" s="55">
        <f t="shared" si="14"/>
        <v>230000</v>
      </c>
      <c r="F120" s="8">
        <v>104010</v>
      </c>
      <c r="G120" s="8">
        <f t="shared" si="10"/>
        <v>221.13258340544181</v>
      </c>
      <c r="H120" s="8"/>
      <c r="I120" s="8">
        <f t="shared" si="11"/>
        <v>345000</v>
      </c>
      <c r="J120" s="8"/>
    </row>
    <row r="121" spans="1:10" ht="18.75" customHeight="1">
      <c r="A121" s="51">
        <f t="shared" si="15"/>
        <v>106</v>
      </c>
      <c r="B121" s="14" t="s">
        <v>125</v>
      </c>
      <c r="C121" s="8">
        <f>[1]калькуляция!S326</f>
        <v>242856.24477220178</v>
      </c>
      <c r="D121" s="8">
        <v>238000</v>
      </c>
      <c r="E121" s="55">
        <f t="shared" si="14"/>
        <v>242000</v>
      </c>
      <c r="F121" s="8">
        <v>104011</v>
      </c>
      <c r="G121" s="8">
        <f t="shared" si="10"/>
        <v>232.667698608801</v>
      </c>
      <c r="H121" s="8"/>
      <c r="I121" s="8">
        <f t="shared" si="11"/>
        <v>363000</v>
      </c>
      <c r="J121" s="8"/>
    </row>
    <row r="122" spans="1:10" ht="18.75" customHeight="1">
      <c r="A122" s="51">
        <f t="shared" si="15"/>
        <v>107</v>
      </c>
      <c r="B122" s="14" t="s">
        <v>126</v>
      </c>
      <c r="C122" s="8">
        <f>[1]калькуляция!S329</f>
        <v>235090.70932420174</v>
      </c>
      <c r="D122" s="8">
        <v>230000</v>
      </c>
      <c r="E122" s="55">
        <f t="shared" si="14"/>
        <v>235000</v>
      </c>
      <c r="F122" s="8">
        <v>104012</v>
      </c>
      <c r="G122" s="8">
        <f t="shared" si="10"/>
        <v>225.93546898434798</v>
      </c>
      <c r="H122" s="8"/>
      <c r="I122" s="8">
        <f t="shared" si="11"/>
        <v>352500</v>
      </c>
      <c r="J122" s="8"/>
    </row>
    <row r="123" spans="1:10" ht="18.75" customHeight="1">
      <c r="A123" s="51">
        <f t="shared" si="15"/>
        <v>108</v>
      </c>
      <c r="B123" s="14" t="s">
        <v>127</v>
      </c>
      <c r="C123" s="8">
        <f>[1]калькуляция!S332</f>
        <v>236287.01293173115</v>
      </c>
      <c r="D123" s="8">
        <v>232000</v>
      </c>
      <c r="E123" s="55">
        <f t="shared" si="14"/>
        <v>236000</v>
      </c>
      <c r="F123" s="8">
        <v>104013</v>
      </c>
      <c r="G123" s="8">
        <f t="shared" si="10"/>
        <v>226.89471508369144</v>
      </c>
      <c r="H123" s="8"/>
      <c r="I123" s="8">
        <f t="shared" si="11"/>
        <v>354000</v>
      </c>
      <c r="J123" s="8"/>
    </row>
    <row r="124" spans="1:10" ht="18.75" customHeight="1">
      <c r="A124" s="51">
        <f t="shared" si="15"/>
        <v>109</v>
      </c>
      <c r="B124" s="14" t="s">
        <v>128</v>
      </c>
      <c r="C124" s="8">
        <f>[1]калькуляция!S335</f>
        <v>368285.58450813201</v>
      </c>
      <c r="D124" s="8">
        <v>361000</v>
      </c>
      <c r="E124" s="55">
        <f t="shared" si="14"/>
        <v>368000</v>
      </c>
      <c r="F124" s="8">
        <v>104014</v>
      </c>
      <c r="G124" s="8">
        <f t="shared" si="10"/>
        <v>353.79852712134903</v>
      </c>
      <c r="H124" s="8"/>
      <c r="I124" s="8">
        <f t="shared" si="11"/>
        <v>552000</v>
      </c>
      <c r="J124" s="8"/>
    </row>
    <row r="125" spans="1:10" ht="18.75" customHeight="1">
      <c r="A125" s="51">
        <f t="shared" si="15"/>
        <v>110</v>
      </c>
      <c r="B125" s="14" t="s">
        <v>129</v>
      </c>
      <c r="C125" s="8">
        <f>[1]калькуляция!S338</f>
        <v>168294.21001517848</v>
      </c>
      <c r="D125" s="8">
        <v>165000</v>
      </c>
      <c r="E125" s="55">
        <f t="shared" si="14"/>
        <v>168000</v>
      </c>
      <c r="F125" s="8">
        <v>104015</v>
      </c>
      <c r="G125" s="8">
        <f t="shared" si="10"/>
        <v>161.5151660818151</v>
      </c>
      <c r="H125" s="8"/>
      <c r="I125" s="8">
        <f t="shared" si="11"/>
        <v>252000</v>
      </c>
      <c r="J125" s="8"/>
    </row>
    <row r="126" spans="1:10" ht="18.75" customHeight="1">
      <c r="A126" s="51">
        <f t="shared" si="15"/>
        <v>111</v>
      </c>
      <c r="B126" s="14" t="s">
        <v>130</v>
      </c>
      <c r="C126" s="8">
        <f>[1]калькуляция!S341</f>
        <v>140618.06450820176</v>
      </c>
      <c r="D126" s="8">
        <v>138000</v>
      </c>
      <c r="E126" s="55">
        <f t="shared" si="14"/>
        <v>140000</v>
      </c>
      <c r="F126" s="8">
        <v>104016</v>
      </c>
      <c r="G126" s="8">
        <f t="shared" si="10"/>
        <v>134.59467774188585</v>
      </c>
      <c r="H126" s="8"/>
      <c r="I126" s="8">
        <f t="shared" si="11"/>
        <v>210000</v>
      </c>
      <c r="J126" s="8"/>
    </row>
    <row r="127" spans="1:10" ht="18.75" customHeight="1">
      <c r="A127" s="51">
        <f t="shared" si="15"/>
        <v>112</v>
      </c>
      <c r="B127" s="14" t="s">
        <v>131</v>
      </c>
      <c r="C127" s="8">
        <f>[1]калькуляция!S344</f>
        <v>498250.02599655476</v>
      </c>
      <c r="D127" s="8">
        <v>489000</v>
      </c>
      <c r="E127" s="55">
        <f t="shared" si="14"/>
        <v>498000</v>
      </c>
      <c r="F127" s="8">
        <v>104017</v>
      </c>
      <c r="G127" s="8">
        <f t="shared" si="10"/>
        <v>478.76789370968203</v>
      </c>
      <c r="H127" s="8"/>
      <c r="I127" s="8">
        <f t="shared" si="11"/>
        <v>747000</v>
      </c>
      <c r="J127" s="8"/>
    </row>
    <row r="128" spans="1:10" ht="15.75">
      <c r="A128" s="51">
        <f t="shared" si="15"/>
        <v>113</v>
      </c>
      <c r="B128" s="7" t="s">
        <v>132</v>
      </c>
      <c r="C128" s="8">
        <f>[1]калькуляция!S348</f>
        <v>54208.571938400004</v>
      </c>
      <c r="D128" s="8">
        <v>53000</v>
      </c>
      <c r="E128" s="55">
        <f t="shared" si="14"/>
        <v>54000</v>
      </c>
      <c r="F128" s="8">
        <v>104018</v>
      </c>
      <c r="G128" s="8">
        <f t="shared" si="10"/>
        <v>51.914091791805262</v>
      </c>
      <c r="H128" s="8"/>
      <c r="I128" s="8">
        <f t="shared" si="11"/>
        <v>81000</v>
      </c>
      <c r="J128" s="8">
        <f t="shared" si="12"/>
        <v>121500</v>
      </c>
    </row>
    <row r="129" spans="1:10" ht="15.75">
      <c r="A129" s="51">
        <f t="shared" si="15"/>
        <v>114</v>
      </c>
      <c r="B129" s="7" t="s">
        <v>133</v>
      </c>
      <c r="C129" s="8">
        <f>[1]калькуляция!S351</f>
        <v>60137.507105847755</v>
      </c>
      <c r="D129" s="8">
        <v>59000</v>
      </c>
      <c r="E129" s="55">
        <f t="shared" si="14"/>
        <v>60000</v>
      </c>
      <c r="F129" s="8">
        <v>22000</v>
      </c>
      <c r="G129" s="8">
        <f t="shared" si="10"/>
        <v>272.72727272727275</v>
      </c>
      <c r="H129" s="8"/>
      <c r="I129" s="8">
        <f t="shared" si="11"/>
        <v>90000</v>
      </c>
      <c r="J129" s="8">
        <f t="shared" si="12"/>
        <v>135000</v>
      </c>
    </row>
    <row r="130" spans="1:10" ht="15.75">
      <c r="A130" s="51">
        <f t="shared" si="15"/>
        <v>115</v>
      </c>
      <c r="B130" s="7" t="s">
        <v>134</v>
      </c>
      <c r="C130" s="8">
        <f>[1]калькуляция!S354</f>
        <v>58942.404654234837</v>
      </c>
      <c r="D130" s="8">
        <v>57000</v>
      </c>
      <c r="E130" s="55">
        <f t="shared" si="14"/>
        <v>58000</v>
      </c>
      <c r="F130" s="8">
        <v>22000</v>
      </c>
      <c r="G130" s="8">
        <f t="shared" si="10"/>
        <v>263.63636363636363</v>
      </c>
      <c r="H130" s="8"/>
      <c r="I130" s="8">
        <f t="shared" si="11"/>
        <v>87000</v>
      </c>
      <c r="J130" s="8">
        <f t="shared" si="12"/>
        <v>130500</v>
      </c>
    </row>
    <row r="131" spans="1:10" ht="18" customHeight="1">
      <c r="A131" s="51">
        <f t="shared" si="15"/>
        <v>116</v>
      </c>
      <c r="B131" s="60" t="s">
        <v>135</v>
      </c>
      <c r="C131" s="8">
        <f>[1]калькуляция!S357</f>
        <v>76880.058178880005</v>
      </c>
      <c r="D131" s="8">
        <v>75000</v>
      </c>
      <c r="E131" s="55">
        <f t="shared" si="14"/>
        <v>76000</v>
      </c>
      <c r="F131" s="8">
        <v>22000</v>
      </c>
      <c r="G131" s="8">
        <f t="shared" si="10"/>
        <v>345.45454545454544</v>
      </c>
      <c r="H131" s="8"/>
      <c r="I131" s="8">
        <f t="shared" si="11"/>
        <v>114000</v>
      </c>
      <c r="J131" s="8">
        <f t="shared" si="12"/>
        <v>171000</v>
      </c>
    </row>
    <row r="132" spans="1:10" ht="18" customHeight="1">
      <c r="A132" s="51">
        <f t="shared" si="15"/>
        <v>117</v>
      </c>
      <c r="B132" s="60" t="s">
        <v>136</v>
      </c>
      <c r="C132" s="8">
        <f>[1]калькуляция!S360</f>
        <v>62652.505234880009</v>
      </c>
      <c r="D132" s="8">
        <v>61000</v>
      </c>
      <c r="E132" s="55">
        <f t="shared" si="14"/>
        <v>62000</v>
      </c>
      <c r="F132" s="8">
        <v>22000</v>
      </c>
      <c r="G132" s="8">
        <f t="shared" si="10"/>
        <v>281.81818181818181</v>
      </c>
      <c r="H132" s="8"/>
      <c r="I132" s="8">
        <f t="shared" si="11"/>
        <v>93000</v>
      </c>
      <c r="J132" s="8">
        <f t="shared" si="12"/>
        <v>139500</v>
      </c>
    </row>
    <row r="133" spans="1:10" ht="18" customHeight="1">
      <c r="A133" s="51">
        <f t="shared" si="15"/>
        <v>118</v>
      </c>
      <c r="B133" s="7" t="s">
        <v>137</v>
      </c>
      <c r="C133" s="8">
        <f>[1]калькуляция!S363</f>
        <v>60065.781901546667</v>
      </c>
      <c r="D133" s="8">
        <v>59000</v>
      </c>
      <c r="E133" s="55">
        <f t="shared" si="14"/>
        <v>60000</v>
      </c>
      <c r="F133" s="8">
        <v>30000</v>
      </c>
      <c r="G133" s="8">
        <f t="shared" si="10"/>
        <v>200</v>
      </c>
      <c r="H133" s="8"/>
      <c r="I133" s="8">
        <f t="shared" si="11"/>
        <v>90000</v>
      </c>
      <c r="J133" s="8">
        <f t="shared" si="12"/>
        <v>135000</v>
      </c>
    </row>
    <row r="134" spans="1:10" ht="19.5" customHeight="1">
      <c r="A134" s="51">
        <f t="shared" si="15"/>
        <v>119</v>
      </c>
      <c r="B134" s="7" t="s">
        <v>138</v>
      </c>
      <c r="C134" s="8">
        <f>[1]калькуляция!S366</f>
        <v>59409.87023488</v>
      </c>
      <c r="D134" s="8">
        <v>58000</v>
      </c>
      <c r="E134" s="55">
        <f t="shared" si="14"/>
        <v>59000</v>
      </c>
      <c r="F134" s="8">
        <v>31000</v>
      </c>
      <c r="G134" s="8">
        <f t="shared" si="10"/>
        <v>190.32258064516128</v>
      </c>
      <c r="H134" s="8"/>
      <c r="I134" s="8">
        <f t="shared" si="11"/>
        <v>88500</v>
      </c>
      <c r="J134" s="8">
        <f t="shared" si="12"/>
        <v>132750</v>
      </c>
    </row>
    <row r="135" spans="1:10" ht="18" customHeight="1">
      <c r="A135" s="51">
        <f t="shared" si="15"/>
        <v>120</v>
      </c>
      <c r="B135" s="7" t="s">
        <v>139</v>
      </c>
      <c r="C135" s="8">
        <f>[1]калькуляция!S369</f>
        <v>77069.941645546685</v>
      </c>
      <c r="D135" s="8">
        <v>75000</v>
      </c>
      <c r="E135" s="55">
        <f t="shared" si="14"/>
        <v>77000</v>
      </c>
      <c r="F135" s="8">
        <v>33000</v>
      </c>
      <c r="G135" s="8">
        <f t="shared" si="10"/>
        <v>233.33333333333334</v>
      </c>
      <c r="H135" s="8"/>
      <c r="I135" s="8">
        <f t="shared" si="11"/>
        <v>115500</v>
      </c>
      <c r="J135" s="8">
        <f t="shared" si="12"/>
        <v>173250</v>
      </c>
    </row>
    <row r="136" spans="1:10" ht="18" customHeight="1">
      <c r="A136" s="51">
        <f t="shared" si="15"/>
        <v>121</v>
      </c>
      <c r="B136" s="7" t="s">
        <v>140</v>
      </c>
      <c r="C136" s="8">
        <f>[1]калькуляция!S372</f>
        <v>59372.839234880004</v>
      </c>
      <c r="D136" s="8">
        <v>58000</v>
      </c>
      <c r="E136" s="55">
        <f t="shared" si="14"/>
        <v>59000</v>
      </c>
      <c r="F136" s="8">
        <v>30000</v>
      </c>
      <c r="G136" s="8">
        <f t="shared" si="10"/>
        <v>196.66666666666666</v>
      </c>
      <c r="H136" s="8"/>
      <c r="I136" s="8">
        <f t="shared" si="11"/>
        <v>88500</v>
      </c>
      <c r="J136" s="8">
        <f t="shared" si="12"/>
        <v>132750</v>
      </c>
    </row>
    <row r="137" spans="1:10" ht="18" customHeight="1">
      <c r="A137" s="51">
        <f t="shared" si="15"/>
        <v>122</v>
      </c>
      <c r="B137" s="7" t="s">
        <v>141</v>
      </c>
      <c r="C137" s="8">
        <f>[1]калькуляция!S375</f>
        <v>59993.365989165723</v>
      </c>
      <c r="D137" s="8">
        <v>58000</v>
      </c>
      <c r="E137" s="55">
        <f t="shared" si="14"/>
        <v>59000</v>
      </c>
      <c r="F137" s="8">
        <v>30000</v>
      </c>
      <c r="G137" s="8">
        <f t="shared" si="10"/>
        <v>196.66666666666666</v>
      </c>
      <c r="H137" s="8"/>
      <c r="I137" s="8">
        <f t="shared" si="11"/>
        <v>88500</v>
      </c>
      <c r="J137" s="8">
        <f t="shared" si="12"/>
        <v>132750</v>
      </c>
    </row>
    <row r="138" spans="1:10" ht="18" customHeight="1">
      <c r="A138" s="51">
        <f t="shared" si="15"/>
        <v>123</v>
      </c>
      <c r="B138" s="7" t="s">
        <v>142</v>
      </c>
      <c r="C138" s="8">
        <f>[1]калькуляция!S378</f>
        <v>59854.49683488001</v>
      </c>
      <c r="D138" s="8">
        <v>58000</v>
      </c>
      <c r="E138" s="55">
        <f t="shared" si="14"/>
        <v>59000</v>
      </c>
      <c r="F138" s="8">
        <v>23000</v>
      </c>
      <c r="G138" s="8">
        <f t="shared" si="10"/>
        <v>256.52173913043481</v>
      </c>
      <c r="H138" s="8"/>
      <c r="I138" s="8">
        <f t="shared" si="11"/>
        <v>88500</v>
      </c>
      <c r="J138" s="8">
        <f t="shared" si="12"/>
        <v>132750</v>
      </c>
    </row>
    <row r="139" spans="1:10" ht="19.5" customHeight="1">
      <c r="A139" s="51">
        <f t="shared" si="15"/>
        <v>124</v>
      </c>
      <c r="B139" s="15" t="s">
        <v>143</v>
      </c>
      <c r="C139" s="8">
        <f>[1]калькуляция!S381</f>
        <v>61994.907634880015</v>
      </c>
      <c r="D139" s="8">
        <v>60000</v>
      </c>
      <c r="E139" s="55">
        <f t="shared" si="14"/>
        <v>61000</v>
      </c>
      <c r="F139" s="8">
        <v>26000</v>
      </c>
      <c r="G139" s="8">
        <f t="shared" si="10"/>
        <v>234.61538461538461</v>
      </c>
      <c r="H139" s="8"/>
      <c r="I139" s="8">
        <f t="shared" si="11"/>
        <v>91500</v>
      </c>
      <c r="J139" s="8">
        <f t="shared" si="12"/>
        <v>137250</v>
      </c>
    </row>
    <row r="140" spans="1:10" ht="19.5" customHeight="1">
      <c r="A140" s="51">
        <f t="shared" si="15"/>
        <v>125</v>
      </c>
      <c r="B140" s="16" t="s">
        <v>144</v>
      </c>
      <c r="C140" s="8">
        <f>[1]калькуляция!S384</f>
        <v>84182.682034880025</v>
      </c>
      <c r="D140" s="8">
        <v>82000</v>
      </c>
      <c r="E140" s="55">
        <f t="shared" si="14"/>
        <v>84000</v>
      </c>
      <c r="F140" s="8">
        <v>35000</v>
      </c>
      <c r="G140" s="8">
        <f t="shared" si="10"/>
        <v>240</v>
      </c>
      <c r="H140" s="8"/>
      <c r="I140" s="8">
        <f t="shared" si="11"/>
        <v>126000</v>
      </c>
      <c r="J140" s="8">
        <f t="shared" si="12"/>
        <v>189000</v>
      </c>
    </row>
    <row r="141" spans="1:10" ht="19.5" customHeight="1">
      <c r="A141" s="51">
        <f t="shared" si="15"/>
        <v>126</v>
      </c>
      <c r="B141" s="16" t="s">
        <v>145</v>
      </c>
      <c r="C141" s="8">
        <f>[1]калькуляция!S387</f>
        <v>74707.729734880006</v>
      </c>
      <c r="D141" s="8">
        <v>73000</v>
      </c>
      <c r="E141" s="55">
        <f t="shared" si="14"/>
        <v>74000</v>
      </c>
      <c r="F141" s="8">
        <v>40000</v>
      </c>
      <c r="G141" s="8">
        <f t="shared" si="10"/>
        <v>185</v>
      </c>
      <c r="H141" s="8"/>
      <c r="I141" s="8">
        <f t="shared" si="11"/>
        <v>111000</v>
      </c>
      <c r="J141" s="8">
        <f t="shared" si="12"/>
        <v>166500</v>
      </c>
    </row>
    <row r="142" spans="1:10" ht="19.5" customHeight="1">
      <c r="A142" s="51">
        <f t="shared" si="15"/>
        <v>127</v>
      </c>
      <c r="B142" s="16" t="s">
        <v>146</v>
      </c>
      <c r="C142" s="8">
        <f>[1]калькуляция!S390</f>
        <v>62382.211234880015</v>
      </c>
      <c r="D142" s="8">
        <v>61000</v>
      </c>
      <c r="E142" s="55">
        <f t="shared" si="14"/>
        <v>62000</v>
      </c>
      <c r="F142" s="8">
        <v>32000</v>
      </c>
      <c r="G142" s="8">
        <f t="shared" si="10"/>
        <v>193.75</v>
      </c>
      <c r="H142" s="8"/>
      <c r="I142" s="8">
        <f t="shared" si="11"/>
        <v>93000</v>
      </c>
      <c r="J142" s="8">
        <f t="shared" si="12"/>
        <v>139500</v>
      </c>
    </row>
    <row r="143" spans="1:10" ht="19.5" customHeight="1">
      <c r="A143" s="51">
        <f t="shared" si="15"/>
        <v>128</v>
      </c>
      <c r="B143" s="16" t="s">
        <v>147</v>
      </c>
      <c r="C143" s="8">
        <f>[1]калькуляция!S393</f>
        <v>84045.388034880016</v>
      </c>
      <c r="D143" s="8">
        <v>82000</v>
      </c>
      <c r="E143" s="55">
        <f t="shared" si="14"/>
        <v>84000</v>
      </c>
      <c r="F143" s="8">
        <v>46000</v>
      </c>
      <c r="G143" s="8">
        <f t="shared" si="10"/>
        <v>182.60869565217391</v>
      </c>
      <c r="H143" s="8"/>
      <c r="I143" s="8">
        <f t="shared" si="11"/>
        <v>126000</v>
      </c>
      <c r="J143" s="8">
        <f t="shared" si="12"/>
        <v>189000</v>
      </c>
    </row>
    <row r="144" spans="1:10" ht="19.5" customHeight="1">
      <c r="A144" s="51">
        <f t="shared" si="15"/>
        <v>129</v>
      </c>
      <c r="B144" s="61" t="s">
        <v>148</v>
      </c>
      <c r="C144" s="8">
        <f>[1]калькуляция!S396</f>
        <v>61826.128881033859</v>
      </c>
      <c r="D144" s="8">
        <v>60000</v>
      </c>
      <c r="E144" s="55">
        <f t="shared" si="14"/>
        <v>61000</v>
      </c>
      <c r="F144" s="8">
        <v>26000</v>
      </c>
      <c r="G144" s="8">
        <f t="shared" si="10"/>
        <v>234.61538461538461</v>
      </c>
      <c r="H144" s="8"/>
      <c r="I144" s="8">
        <f t="shared" si="11"/>
        <v>91500</v>
      </c>
      <c r="J144" s="8">
        <f t="shared" si="12"/>
        <v>137250</v>
      </c>
    </row>
    <row r="145" spans="1:10" ht="20.25" customHeight="1">
      <c r="A145" s="51">
        <f t="shared" si="15"/>
        <v>130</v>
      </c>
      <c r="B145" s="16" t="s">
        <v>149</v>
      </c>
      <c r="C145" s="8">
        <f>[1]калькуляция!S399</f>
        <v>110113.12393488</v>
      </c>
      <c r="D145" s="8">
        <v>108000</v>
      </c>
      <c r="E145" s="55">
        <f t="shared" si="14"/>
        <v>110000</v>
      </c>
      <c r="F145" s="8">
        <v>67000</v>
      </c>
      <c r="G145" s="8">
        <f t="shared" si="10"/>
        <v>164.17910447761193</v>
      </c>
      <c r="H145" s="8"/>
      <c r="I145" s="8">
        <f t="shared" si="11"/>
        <v>165000</v>
      </c>
      <c r="J145" s="8">
        <f t="shared" si="12"/>
        <v>247500</v>
      </c>
    </row>
    <row r="146" spans="1:10" ht="20.25" customHeight="1">
      <c r="A146" s="51">
        <f t="shared" si="15"/>
        <v>131</v>
      </c>
      <c r="B146" s="16" t="s">
        <v>150</v>
      </c>
      <c r="C146" s="8">
        <f>[1]калькуляция!S402</f>
        <v>100736.47383487999</v>
      </c>
      <c r="D146" s="8">
        <v>98000</v>
      </c>
      <c r="E146" s="55">
        <f t="shared" si="14"/>
        <v>100000</v>
      </c>
      <c r="F146" s="8">
        <v>50000</v>
      </c>
      <c r="G146" s="8">
        <f t="shared" si="10"/>
        <v>200</v>
      </c>
      <c r="H146" s="8"/>
      <c r="I146" s="8">
        <f t="shared" si="11"/>
        <v>150000</v>
      </c>
      <c r="J146" s="8">
        <f t="shared" si="12"/>
        <v>225000</v>
      </c>
    </row>
    <row r="147" spans="1:10" ht="19.5" customHeight="1">
      <c r="A147" s="51">
        <f t="shared" si="15"/>
        <v>132</v>
      </c>
      <c r="B147" s="16" t="s">
        <v>151</v>
      </c>
      <c r="C147" s="8">
        <f>[1]калькуляция!S405</f>
        <v>118349.94201007999</v>
      </c>
      <c r="D147" s="8">
        <v>116000</v>
      </c>
      <c r="E147" s="55">
        <f t="shared" si="14"/>
        <v>118000</v>
      </c>
      <c r="F147" s="8">
        <v>47000</v>
      </c>
      <c r="G147" s="8">
        <f t="shared" si="10"/>
        <v>251.06382978723406</v>
      </c>
      <c r="H147" s="8"/>
      <c r="I147" s="8">
        <f t="shared" si="11"/>
        <v>177000</v>
      </c>
      <c r="J147" s="8">
        <f t="shared" si="12"/>
        <v>265500</v>
      </c>
    </row>
    <row r="148" spans="1:10" ht="19.5" customHeight="1">
      <c r="A148" s="51">
        <f t="shared" si="15"/>
        <v>133</v>
      </c>
      <c r="B148" s="16" t="s">
        <v>152</v>
      </c>
      <c r="C148" s="8">
        <f>[1]калькуляция!S408</f>
        <v>73453.948234880008</v>
      </c>
      <c r="D148" s="8">
        <v>72000</v>
      </c>
      <c r="E148" s="55">
        <f t="shared" si="14"/>
        <v>73000</v>
      </c>
      <c r="F148" s="8">
        <v>30000</v>
      </c>
      <c r="G148" s="8">
        <f t="shared" si="10"/>
        <v>243.33333333333334</v>
      </c>
      <c r="H148" s="8"/>
      <c r="I148" s="8">
        <f t="shared" si="11"/>
        <v>109500</v>
      </c>
      <c r="J148" s="8">
        <f t="shared" si="12"/>
        <v>164250</v>
      </c>
    </row>
    <row r="149" spans="1:10" ht="19.5" customHeight="1">
      <c r="A149" s="51">
        <f t="shared" si="15"/>
        <v>134</v>
      </c>
      <c r="B149" s="16" t="s">
        <v>153</v>
      </c>
      <c r="C149" s="8">
        <f>[1]калькуляция!S411</f>
        <v>62881.556694880011</v>
      </c>
      <c r="D149" s="8">
        <v>61000</v>
      </c>
      <c r="E149" s="55">
        <f t="shared" si="14"/>
        <v>62000</v>
      </c>
      <c r="F149" s="8">
        <v>26000</v>
      </c>
      <c r="G149" s="8">
        <f t="shared" si="10"/>
        <v>238.46153846153845</v>
      </c>
      <c r="H149" s="8"/>
      <c r="I149" s="8">
        <f t="shared" si="11"/>
        <v>93000</v>
      </c>
      <c r="J149" s="8">
        <f t="shared" si="12"/>
        <v>139500</v>
      </c>
    </row>
    <row r="150" spans="1:10" ht="19.5" customHeight="1">
      <c r="A150" s="51">
        <f t="shared" si="15"/>
        <v>135</v>
      </c>
      <c r="B150" s="16" t="s">
        <v>154</v>
      </c>
      <c r="C150" s="8">
        <f>[1]калькуляция!S414</f>
        <v>60318.178263451438</v>
      </c>
      <c r="D150" s="8">
        <v>59000</v>
      </c>
      <c r="E150" s="55">
        <f t="shared" si="14"/>
        <v>60000</v>
      </c>
      <c r="F150" s="8">
        <v>29000</v>
      </c>
      <c r="G150" s="8">
        <f t="shared" si="10"/>
        <v>206.89655172413794</v>
      </c>
      <c r="H150" s="8"/>
      <c r="I150" s="8">
        <f t="shared" si="11"/>
        <v>90000</v>
      </c>
      <c r="J150" s="8">
        <f t="shared" si="12"/>
        <v>135000</v>
      </c>
    </row>
    <row r="151" spans="1:10" ht="19.5" customHeight="1">
      <c r="A151" s="51">
        <f t="shared" si="15"/>
        <v>136</v>
      </c>
      <c r="B151" s="16" t="s">
        <v>155</v>
      </c>
      <c r="C151" s="8">
        <f>[1]калькуляция!S417</f>
        <v>58981.907901546685</v>
      </c>
      <c r="D151" s="8">
        <v>57000</v>
      </c>
      <c r="E151" s="55">
        <f t="shared" si="14"/>
        <v>58000</v>
      </c>
      <c r="F151" s="8">
        <v>30000</v>
      </c>
      <c r="G151" s="8">
        <f t="shared" si="10"/>
        <v>193.33333333333334</v>
      </c>
      <c r="H151" s="8"/>
      <c r="I151" s="8">
        <f t="shared" si="11"/>
        <v>87000</v>
      </c>
      <c r="J151" s="8">
        <f t="shared" si="12"/>
        <v>130500</v>
      </c>
    </row>
    <row r="152" spans="1:10" ht="19.5" customHeight="1">
      <c r="A152" s="51">
        <f t="shared" si="15"/>
        <v>137</v>
      </c>
      <c r="B152" s="16" t="s">
        <v>156</v>
      </c>
      <c r="C152" s="8">
        <f>[1]калькуляция!S420</f>
        <v>59489.005234880009</v>
      </c>
      <c r="D152" s="8">
        <v>58000</v>
      </c>
      <c r="E152" s="55">
        <f t="shared" si="14"/>
        <v>59000</v>
      </c>
      <c r="F152" s="8">
        <v>30000</v>
      </c>
      <c r="G152" s="8">
        <f t="shared" si="10"/>
        <v>196.66666666666666</v>
      </c>
      <c r="H152" s="8"/>
      <c r="I152" s="8">
        <f t="shared" si="11"/>
        <v>88500</v>
      </c>
      <c r="J152" s="8">
        <f t="shared" si="12"/>
        <v>132750</v>
      </c>
    </row>
    <row r="153" spans="1:10" ht="19.5" customHeight="1">
      <c r="A153" s="51">
        <f t="shared" si="15"/>
        <v>138</v>
      </c>
      <c r="B153" s="16" t="s">
        <v>157</v>
      </c>
      <c r="C153" s="8">
        <f>[1]калькуляция!S423</f>
        <v>62585.276901546669</v>
      </c>
      <c r="D153" s="8">
        <v>61000</v>
      </c>
      <c r="E153" s="55">
        <f t="shared" si="14"/>
        <v>62000</v>
      </c>
      <c r="F153" s="8">
        <v>32000</v>
      </c>
      <c r="G153" s="8">
        <f t="shared" si="10"/>
        <v>193.75</v>
      </c>
      <c r="H153" s="8"/>
      <c r="I153" s="8">
        <f t="shared" si="11"/>
        <v>93000</v>
      </c>
      <c r="J153" s="8">
        <f t="shared" si="12"/>
        <v>139500</v>
      </c>
    </row>
    <row r="154" spans="1:10" ht="19.5" customHeight="1">
      <c r="A154" s="51">
        <f t="shared" si="15"/>
        <v>139</v>
      </c>
      <c r="B154" s="16" t="s">
        <v>158</v>
      </c>
      <c r="C154" s="8">
        <f>[1]калькуляция!S426</f>
        <v>82523.73517964191</v>
      </c>
      <c r="D154" s="8">
        <v>81000</v>
      </c>
      <c r="E154" s="55">
        <f t="shared" si="14"/>
        <v>82000</v>
      </c>
      <c r="F154" s="8">
        <v>45000</v>
      </c>
      <c r="G154" s="8">
        <f t="shared" si="10"/>
        <v>182.22222222222223</v>
      </c>
      <c r="H154" s="8"/>
      <c r="I154" s="8">
        <f t="shared" si="11"/>
        <v>123000</v>
      </c>
      <c r="J154" s="8">
        <f t="shared" si="12"/>
        <v>184500</v>
      </c>
    </row>
    <row r="155" spans="1:10" ht="19.5" customHeight="1">
      <c r="A155" s="51">
        <f t="shared" si="15"/>
        <v>140</v>
      </c>
      <c r="B155" s="16" t="s">
        <v>159</v>
      </c>
      <c r="C155" s="8">
        <f>[1]калькуляция!S429</f>
        <v>140075.31616345138</v>
      </c>
      <c r="D155" s="8">
        <v>137000</v>
      </c>
      <c r="E155" s="55">
        <f t="shared" si="14"/>
        <v>140000</v>
      </c>
      <c r="F155" s="8">
        <v>98000</v>
      </c>
      <c r="G155" s="8">
        <f t="shared" si="10"/>
        <v>142.85714285714286</v>
      </c>
      <c r="H155" s="8"/>
      <c r="I155" s="8">
        <f t="shared" si="11"/>
        <v>210000</v>
      </c>
      <c r="J155" s="8">
        <f t="shared" si="12"/>
        <v>315000</v>
      </c>
    </row>
    <row r="156" spans="1:10" ht="19.5" customHeight="1">
      <c r="A156" s="51">
        <f t="shared" si="15"/>
        <v>141</v>
      </c>
      <c r="B156" s="16" t="s">
        <v>160</v>
      </c>
      <c r="C156" s="8">
        <f>[1]калькуляция!S432</f>
        <v>116370.18115008001</v>
      </c>
      <c r="D156" s="8">
        <v>114000</v>
      </c>
      <c r="E156" s="55">
        <f t="shared" si="14"/>
        <v>116000</v>
      </c>
      <c r="F156" s="8">
        <v>34000</v>
      </c>
      <c r="G156" s="8">
        <f t="shared" si="10"/>
        <v>341.1764705882353</v>
      </c>
      <c r="H156" s="8"/>
      <c r="I156" s="8">
        <f t="shared" si="11"/>
        <v>174000</v>
      </c>
      <c r="J156" s="8">
        <f t="shared" si="12"/>
        <v>261000</v>
      </c>
    </row>
    <row r="157" spans="1:10" ht="29.25" customHeight="1">
      <c r="A157" s="51">
        <f t="shared" si="15"/>
        <v>142</v>
      </c>
      <c r="B157" s="35" t="s">
        <v>161</v>
      </c>
      <c r="C157" s="8">
        <f>[1]калькуляция!S435</f>
        <v>56823.908372575381</v>
      </c>
      <c r="D157" s="8">
        <v>55000</v>
      </c>
      <c r="E157" s="55">
        <f t="shared" si="14"/>
        <v>56000</v>
      </c>
      <c r="F157" s="8">
        <v>46000</v>
      </c>
      <c r="G157" s="8">
        <f t="shared" si="10"/>
        <v>121.73913043478261</v>
      </c>
      <c r="H157" s="8"/>
      <c r="I157" s="8">
        <f t="shared" si="11"/>
        <v>84000</v>
      </c>
      <c r="J157" s="8">
        <f t="shared" si="12"/>
        <v>126000</v>
      </c>
    </row>
    <row r="158" spans="1:10" ht="19.5" customHeight="1">
      <c r="A158" s="51">
        <f t="shared" si="15"/>
        <v>143</v>
      </c>
      <c r="B158" s="17" t="s">
        <v>162</v>
      </c>
      <c r="C158" s="8">
        <f>[1]калькуляция!S438</f>
        <v>65333.819519927631</v>
      </c>
      <c r="D158" s="8">
        <v>64000</v>
      </c>
      <c r="E158" s="55">
        <f t="shared" si="14"/>
        <v>65000</v>
      </c>
      <c r="F158" s="8">
        <v>0</v>
      </c>
      <c r="G158" s="8"/>
      <c r="H158" s="8"/>
      <c r="I158" s="8">
        <f t="shared" si="11"/>
        <v>97500</v>
      </c>
      <c r="J158" s="8"/>
    </row>
    <row r="159" spans="1:10" ht="19.5" customHeight="1">
      <c r="A159" s="51">
        <f t="shared" si="15"/>
        <v>144</v>
      </c>
      <c r="B159" s="17" t="s">
        <v>163</v>
      </c>
      <c r="C159" s="8">
        <f>[1]калькуляция!S441</f>
        <v>59103.135405641908</v>
      </c>
      <c r="D159" s="8">
        <v>58000</v>
      </c>
      <c r="E159" s="55">
        <f t="shared" si="14"/>
        <v>59000</v>
      </c>
      <c r="F159" s="8">
        <v>0</v>
      </c>
      <c r="G159" s="8"/>
      <c r="H159" s="8"/>
      <c r="I159" s="8">
        <f t="shared" si="11"/>
        <v>88500</v>
      </c>
      <c r="J159" s="8"/>
    </row>
    <row r="160" spans="1:10" ht="19.5" customHeight="1">
      <c r="A160" s="51">
        <f t="shared" si="15"/>
        <v>145</v>
      </c>
      <c r="B160" s="17" t="s">
        <v>164</v>
      </c>
      <c r="C160" s="8">
        <f>[1]калькуляция!S444</f>
        <v>124427.11423726726</v>
      </c>
      <c r="D160" s="8">
        <v>122000</v>
      </c>
      <c r="E160" s="55">
        <f t="shared" si="14"/>
        <v>124000</v>
      </c>
      <c r="F160" s="8">
        <v>0</v>
      </c>
      <c r="G160" s="8"/>
      <c r="H160" s="8"/>
      <c r="I160" s="8">
        <f t="shared" si="11"/>
        <v>186000</v>
      </c>
      <c r="J160" s="8"/>
    </row>
    <row r="161" spans="1:10" ht="19.5" customHeight="1">
      <c r="A161" s="51">
        <f t="shared" si="15"/>
        <v>146</v>
      </c>
      <c r="B161" s="17" t="s">
        <v>165</v>
      </c>
      <c r="C161" s="8">
        <f>[1]калькуляция!S447</f>
        <v>99651.665579546665</v>
      </c>
      <c r="D161" s="8">
        <v>97000</v>
      </c>
      <c r="E161" s="55">
        <f t="shared" si="14"/>
        <v>99000</v>
      </c>
      <c r="F161" s="8">
        <v>0</v>
      </c>
      <c r="G161" s="8"/>
      <c r="H161" s="8"/>
      <c r="I161" s="8">
        <f t="shared" si="11"/>
        <v>148500</v>
      </c>
      <c r="J161" s="8"/>
    </row>
    <row r="162" spans="1:10" ht="19.5" customHeight="1">
      <c r="A162" s="51">
        <f t="shared" si="15"/>
        <v>147</v>
      </c>
      <c r="B162" s="17" t="s">
        <v>166</v>
      </c>
      <c r="C162" s="8">
        <f>[1]калькуляция!S450</f>
        <v>261520.80201867386</v>
      </c>
      <c r="D162" s="8">
        <v>256000</v>
      </c>
      <c r="E162" s="55">
        <f t="shared" si="14"/>
        <v>261000</v>
      </c>
      <c r="F162" s="8">
        <v>0</v>
      </c>
      <c r="G162" s="8"/>
      <c r="H162" s="8"/>
      <c r="I162" s="8">
        <f t="shared" si="11"/>
        <v>391500</v>
      </c>
      <c r="J162" s="8"/>
    </row>
    <row r="163" spans="1:10" ht="19.5" customHeight="1">
      <c r="A163" s="51">
        <f t="shared" si="15"/>
        <v>148</v>
      </c>
      <c r="B163" s="18" t="s">
        <v>167</v>
      </c>
      <c r="C163" s="19">
        <f>[1]калькуляция!S453</f>
        <v>129429.815564274</v>
      </c>
      <c r="D163" s="19">
        <v>127000</v>
      </c>
      <c r="E163" s="55">
        <f>ROUNDDOWN(C163/1000,0)*1000</f>
        <v>129000</v>
      </c>
      <c r="F163" s="8">
        <v>1</v>
      </c>
      <c r="G163" s="8"/>
      <c r="H163" s="8"/>
      <c r="I163" s="8">
        <f>E163*1.5</f>
        <v>193500</v>
      </c>
      <c r="J163" s="20"/>
    </row>
    <row r="164" spans="1:10" ht="19.5" customHeight="1">
      <c r="A164" s="51">
        <f t="shared" si="15"/>
        <v>149</v>
      </c>
      <c r="B164" s="18" t="s">
        <v>168</v>
      </c>
      <c r="C164" s="19">
        <f>[1]калькуляция!S456</f>
        <v>134855.45556427399</v>
      </c>
      <c r="D164" s="19">
        <v>132000</v>
      </c>
      <c r="E164" s="55">
        <f>ROUNDDOWN(C164/1000,0)*1000</f>
        <v>134000</v>
      </c>
      <c r="F164" s="8">
        <v>2</v>
      </c>
      <c r="G164" s="8"/>
      <c r="H164" s="8"/>
      <c r="I164" s="8">
        <f>E164*1.5</f>
        <v>201000</v>
      </c>
      <c r="J164" s="20"/>
    </row>
    <row r="165" spans="1:10" ht="19.5" customHeight="1">
      <c r="A165" s="51">
        <f t="shared" si="15"/>
        <v>150</v>
      </c>
      <c r="B165" s="21" t="s">
        <v>169</v>
      </c>
      <c r="C165" s="19">
        <f>[1]калькуляция!S459</f>
        <v>160260.93823094061</v>
      </c>
      <c r="D165" s="19">
        <v>157000</v>
      </c>
      <c r="E165" s="55">
        <f>ROUNDDOWN(C165/1000,0)*1000</f>
        <v>160000</v>
      </c>
      <c r="F165" s="8">
        <v>3</v>
      </c>
      <c r="G165" s="8"/>
      <c r="H165" s="8"/>
      <c r="I165" s="8">
        <f>E165*1.5</f>
        <v>240000</v>
      </c>
      <c r="J165" s="20"/>
    </row>
    <row r="166" spans="1:10" ht="19.5" customHeight="1">
      <c r="A166" s="51">
        <f t="shared" si="15"/>
        <v>151</v>
      </c>
      <c r="B166" s="21" t="s">
        <v>170</v>
      </c>
      <c r="C166" s="19">
        <f>[1]калькуляция!S462</f>
        <v>149181.15156427398</v>
      </c>
      <c r="D166" s="19">
        <v>146000</v>
      </c>
      <c r="E166" s="55">
        <f>ROUNDDOWN(C166/1000,0)*1000</f>
        <v>149000</v>
      </c>
      <c r="F166" s="8">
        <v>4</v>
      </c>
      <c r="G166" s="8"/>
      <c r="H166" s="8"/>
      <c r="I166" s="8">
        <f>E166*1.5</f>
        <v>223500</v>
      </c>
      <c r="J166" s="20"/>
    </row>
    <row r="167" spans="1:10" ht="19.5" customHeight="1">
      <c r="A167" s="51">
        <f t="shared" si="15"/>
        <v>152</v>
      </c>
      <c r="B167" s="22" t="s">
        <v>171</v>
      </c>
      <c r="C167" s="23">
        <f>[1]калькуляция!S465</f>
        <v>169294.98634400719</v>
      </c>
      <c r="D167" s="23">
        <v>166000</v>
      </c>
      <c r="E167" s="55">
        <f t="shared" ref="E167:E176" si="16">ROUNDDOWN(C167/1000,0)*1000</f>
        <v>169000</v>
      </c>
      <c r="F167" s="8">
        <v>5</v>
      </c>
      <c r="G167" s="8"/>
      <c r="H167" s="8"/>
      <c r="I167" s="8">
        <f t="shared" ref="I167:J176" si="17">E167*1.5</f>
        <v>253500</v>
      </c>
      <c r="J167" s="8">
        <f>F167*1.5</f>
        <v>7.5</v>
      </c>
    </row>
    <row r="168" spans="1:10" ht="19.5" customHeight="1">
      <c r="A168" s="51">
        <f t="shared" si="15"/>
        <v>153</v>
      </c>
      <c r="B168" s="22" t="s">
        <v>172</v>
      </c>
      <c r="C168" s="23">
        <f>[1]калькуляция!S468</f>
        <v>54119.553643927626</v>
      </c>
      <c r="D168" s="23">
        <v>53000</v>
      </c>
      <c r="E168" s="55">
        <f t="shared" si="16"/>
        <v>54000</v>
      </c>
      <c r="F168" s="8">
        <v>6</v>
      </c>
      <c r="G168" s="8"/>
      <c r="H168" s="8"/>
      <c r="I168" s="8">
        <f t="shared" si="17"/>
        <v>81000</v>
      </c>
      <c r="J168" s="8">
        <f>F168*1.5</f>
        <v>9</v>
      </c>
    </row>
    <row r="169" spans="1:10" ht="19.5" customHeight="1">
      <c r="A169" s="51">
        <f t="shared" si="15"/>
        <v>154</v>
      </c>
      <c r="B169" s="22" t="s">
        <v>173</v>
      </c>
      <c r="C169" s="8">
        <f>[1]калькуляция!S471</f>
        <v>113876.07007788001</v>
      </c>
      <c r="D169" s="8">
        <v>111000</v>
      </c>
      <c r="E169" s="55">
        <f t="shared" si="16"/>
        <v>113000</v>
      </c>
      <c r="F169" s="8">
        <v>7</v>
      </c>
      <c r="G169" s="8"/>
      <c r="H169" s="8"/>
      <c r="I169" s="8">
        <f t="shared" si="17"/>
        <v>169500</v>
      </c>
      <c r="J169" s="8">
        <f t="shared" si="17"/>
        <v>10.5</v>
      </c>
    </row>
    <row r="170" spans="1:10" ht="19.5" customHeight="1">
      <c r="A170" s="51">
        <f t="shared" si="15"/>
        <v>155</v>
      </c>
      <c r="B170" s="22" t="s">
        <v>174</v>
      </c>
      <c r="C170" s="8">
        <f>[1]калькуляция!S474</f>
        <v>75205.923790495392</v>
      </c>
      <c r="D170" s="8">
        <v>73000</v>
      </c>
      <c r="E170" s="55">
        <f t="shared" si="16"/>
        <v>75000</v>
      </c>
      <c r="F170" s="8">
        <v>8</v>
      </c>
      <c r="G170" s="8"/>
      <c r="H170" s="8"/>
      <c r="I170" s="8">
        <f t="shared" si="17"/>
        <v>112500</v>
      </c>
      <c r="J170" s="8">
        <f t="shared" si="17"/>
        <v>12</v>
      </c>
    </row>
    <row r="171" spans="1:10" ht="19.5" customHeight="1">
      <c r="A171" s="51">
        <f t="shared" si="15"/>
        <v>156</v>
      </c>
      <c r="B171" s="22" t="s">
        <v>175</v>
      </c>
      <c r="C171" s="8">
        <f>[1]калькуляция!S477</f>
        <v>349783.12176288001</v>
      </c>
      <c r="D171" s="8">
        <v>343000</v>
      </c>
      <c r="E171" s="55">
        <f t="shared" si="16"/>
        <v>349000</v>
      </c>
      <c r="F171" s="8">
        <v>9</v>
      </c>
      <c r="G171" s="8"/>
      <c r="H171" s="8"/>
      <c r="I171" s="8">
        <f t="shared" si="17"/>
        <v>523500</v>
      </c>
      <c r="J171" s="8">
        <f t="shared" si="17"/>
        <v>13.5</v>
      </c>
    </row>
    <row r="172" spans="1:10" ht="35.25" customHeight="1">
      <c r="A172" s="51">
        <f t="shared" si="15"/>
        <v>157</v>
      </c>
      <c r="B172" s="22" t="s">
        <v>176</v>
      </c>
      <c r="C172" s="4">
        <f>[1]калькуляция!S480</f>
        <v>153355.66116288002</v>
      </c>
      <c r="D172" s="4">
        <v>150000</v>
      </c>
      <c r="E172" s="55">
        <f t="shared" si="16"/>
        <v>153000</v>
      </c>
      <c r="F172" s="8">
        <v>10</v>
      </c>
      <c r="G172" s="8"/>
      <c r="H172" s="8"/>
      <c r="I172" s="8">
        <f t="shared" si="17"/>
        <v>229500</v>
      </c>
      <c r="J172" s="8">
        <f t="shared" si="17"/>
        <v>15</v>
      </c>
    </row>
    <row r="173" spans="1:10" ht="21.75" customHeight="1">
      <c r="A173" s="51">
        <f t="shared" si="15"/>
        <v>158</v>
      </c>
      <c r="B173" s="22" t="s">
        <v>177</v>
      </c>
      <c r="C173" s="4">
        <f>[1]калькуляция!S483</f>
        <v>212283.90276288</v>
      </c>
      <c r="D173" s="4">
        <v>208000</v>
      </c>
      <c r="E173" s="55">
        <f t="shared" si="16"/>
        <v>212000</v>
      </c>
      <c r="F173" s="8">
        <v>11</v>
      </c>
      <c r="G173" s="8"/>
      <c r="H173" s="8"/>
      <c r="I173" s="8">
        <f t="shared" si="17"/>
        <v>318000</v>
      </c>
      <c r="J173" s="8">
        <f t="shared" si="17"/>
        <v>16.5</v>
      </c>
    </row>
    <row r="174" spans="1:10" ht="30.75" customHeight="1">
      <c r="A174" s="51">
        <f t="shared" si="15"/>
        <v>159</v>
      </c>
      <c r="B174" s="22" t="s">
        <v>178</v>
      </c>
      <c r="C174" s="8">
        <f>[1]калькуляция!S486</f>
        <v>59563.779607200006</v>
      </c>
      <c r="D174" s="8">
        <v>58000</v>
      </c>
      <c r="E174" s="55">
        <f t="shared" si="16"/>
        <v>59000</v>
      </c>
      <c r="F174" s="8">
        <v>12</v>
      </c>
      <c r="G174" s="8"/>
      <c r="H174" s="8"/>
      <c r="I174" s="8">
        <f t="shared" si="17"/>
        <v>88500</v>
      </c>
      <c r="J174" s="8">
        <f t="shared" si="17"/>
        <v>18</v>
      </c>
    </row>
    <row r="175" spans="1:10" ht="22.5" customHeight="1">
      <c r="A175" s="51">
        <f t="shared" si="15"/>
        <v>160</v>
      </c>
      <c r="B175" s="22" t="s">
        <v>179</v>
      </c>
      <c r="C175" s="4">
        <f>[1]калькуляция!S489</f>
        <v>67048.985318199149</v>
      </c>
      <c r="D175" s="4">
        <v>65000</v>
      </c>
      <c r="E175" s="55">
        <f t="shared" si="16"/>
        <v>67000</v>
      </c>
      <c r="F175" s="8">
        <v>13</v>
      </c>
      <c r="G175" s="8"/>
      <c r="H175" s="8"/>
      <c r="I175" s="8">
        <f t="shared" si="17"/>
        <v>100500</v>
      </c>
      <c r="J175" s="8">
        <f t="shared" si="17"/>
        <v>19.5</v>
      </c>
    </row>
    <row r="176" spans="1:10" ht="22.5" customHeight="1">
      <c r="A176" s="51">
        <f t="shared" si="15"/>
        <v>161</v>
      </c>
      <c r="B176" s="22" t="s">
        <v>180</v>
      </c>
      <c r="C176" s="8">
        <f>[1]калькуляция!S492</f>
        <v>67048.985318199149</v>
      </c>
      <c r="D176" s="8">
        <v>65000</v>
      </c>
      <c r="E176" s="55">
        <f t="shared" si="16"/>
        <v>67000</v>
      </c>
      <c r="F176" s="8">
        <v>14</v>
      </c>
      <c r="G176" s="8"/>
      <c r="H176" s="8"/>
      <c r="I176" s="8">
        <f t="shared" si="17"/>
        <v>100500</v>
      </c>
      <c r="J176" s="8">
        <f t="shared" si="17"/>
        <v>21</v>
      </c>
    </row>
    <row r="177" spans="1:10" ht="19.5" customHeight="1">
      <c r="A177" s="78" t="s">
        <v>181</v>
      </c>
      <c r="B177" s="79"/>
      <c r="C177" s="24"/>
      <c r="D177" s="24"/>
      <c r="E177" s="56"/>
      <c r="F177" s="24"/>
      <c r="G177" s="24"/>
      <c r="H177" s="24"/>
      <c r="I177" s="24"/>
      <c r="J177" s="25"/>
    </row>
    <row r="178" spans="1:10" ht="19.5" customHeight="1">
      <c r="A178" s="26">
        <f>A176+1</f>
        <v>162</v>
      </c>
      <c r="B178" s="16" t="s">
        <v>182</v>
      </c>
      <c r="C178" s="8">
        <f>[1]калькуляция!S496</f>
        <v>208236.78883584001</v>
      </c>
      <c r="D178" s="8">
        <v>204000</v>
      </c>
      <c r="E178" s="55">
        <f t="shared" ref="E178:E190" si="18">ROUNDDOWN(C178/1000,0)*1000</f>
        <v>208000</v>
      </c>
      <c r="F178" s="8">
        <v>149000</v>
      </c>
      <c r="G178" s="8">
        <f t="shared" si="10"/>
        <v>139.59731543624162</v>
      </c>
      <c r="H178" s="8"/>
      <c r="I178" s="8">
        <f t="shared" ref="I178:I190" si="19">E178*1.5</f>
        <v>312000</v>
      </c>
      <c r="J178" s="8">
        <f t="shared" ref="J178:J184" si="20">I178*1.5</f>
        <v>468000</v>
      </c>
    </row>
    <row r="179" spans="1:10" ht="20.25" customHeight="1">
      <c r="A179" s="26">
        <f t="shared" ref="A179:A190" si="21">A178+1</f>
        <v>163</v>
      </c>
      <c r="B179" s="16" t="s">
        <v>183</v>
      </c>
      <c r="C179" s="8">
        <f>[1]калькуляция!S499</f>
        <v>132743.64798720001</v>
      </c>
      <c r="D179" s="8">
        <v>130000</v>
      </c>
      <c r="E179" s="55">
        <f t="shared" si="18"/>
        <v>132000</v>
      </c>
      <c r="F179" s="8">
        <v>96000</v>
      </c>
      <c r="G179" s="8">
        <f t="shared" ref="G179:G190" si="22">E179/F179%</f>
        <v>137.5</v>
      </c>
      <c r="H179" s="8"/>
      <c r="I179" s="8">
        <f t="shared" si="19"/>
        <v>198000</v>
      </c>
      <c r="J179" s="8">
        <f t="shared" si="20"/>
        <v>297000</v>
      </c>
    </row>
    <row r="180" spans="1:10" ht="19.5" customHeight="1">
      <c r="A180" s="26">
        <f t="shared" si="21"/>
        <v>164</v>
      </c>
      <c r="B180" s="16" t="s">
        <v>184</v>
      </c>
      <c r="C180" s="8">
        <f>[1]калькуляция!S502</f>
        <v>337205.90083583997</v>
      </c>
      <c r="D180" s="8">
        <v>331000</v>
      </c>
      <c r="E180" s="55">
        <f t="shared" si="18"/>
        <v>337000</v>
      </c>
      <c r="F180" s="8">
        <v>288000</v>
      </c>
      <c r="G180" s="8">
        <f t="shared" si="22"/>
        <v>117.01388888888889</v>
      </c>
      <c r="H180" s="8"/>
      <c r="I180" s="8">
        <f t="shared" si="19"/>
        <v>505500</v>
      </c>
      <c r="J180" s="8">
        <f t="shared" si="20"/>
        <v>758250</v>
      </c>
    </row>
    <row r="181" spans="1:10" ht="19.5" customHeight="1">
      <c r="A181" s="26">
        <f t="shared" si="21"/>
        <v>165</v>
      </c>
      <c r="B181" s="16" t="s">
        <v>185</v>
      </c>
      <c r="C181" s="8">
        <f>[1]калькуляция!S505</f>
        <v>314184.74083583994</v>
      </c>
      <c r="D181" s="8">
        <v>308000</v>
      </c>
      <c r="E181" s="55">
        <f t="shared" si="18"/>
        <v>314000</v>
      </c>
      <c r="F181" s="8">
        <v>288000</v>
      </c>
      <c r="G181" s="8">
        <f t="shared" si="22"/>
        <v>109.02777777777777</v>
      </c>
      <c r="H181" s="8"/>
      <c r="I181" s="8">
        <f t="shared" si="19"/>
        <v>471000</v>
      </c>
      <c r="J181" s="8">
        <f t="shared" si="20"/>
        <v>706500</v>
      </c>
    </row>
    <row r="182" spans="1:10" ht="19.5" customHeight="1">
      <c r="A182" s="26">
        <f t="shared" si="21"/>
        <v>166</v>
      </c>
      <c r="B182" s="16" t="s">
        <v>186</v>
      </c>
      <c r="C182" s="8">
        <f>[1]калькуляция!S508</f>
        <v>317385.86083583999</v>
      </c>
      <c r="D182" s="8">
        <v>311000</v>
      </c>
      <c r="E182" s="55">
        <f t="shared" si="18"/>
        <v>317000</v>
      </c>
      <c r="F182" s="8">
        <v>288000</v>
      </c>
      <c r="G182" s="8">
        <f t="shared" si="22"/>
        <v>110.06944444444444</v>
      </c>
      <c r="H182" s="8"/>
      <c r="I182" s="8">
        <f t="shared" si="19"/>
        <v>475500</v>
      </c>
      <c r="J182" s="8">
        <f t="shared" si="20"/>
        <v>713250</v>
      </c>
    </row>
    <row r="183" spans="1:10" ht="33" customHeight="1">
      <c r="A183" s="26">
        <f t="shared" si="21"/>
        <v>167</v>
      </c>
      <c r="B183" s="16" t="s">
        <v>187</v>
      </c>
      <c r="C183" s="8">
        <f>[1]калькуляция!S511</f>
        <v>563775.54250752006</v>
      </c>
      <c r="D183" s="8">
        <v>553000</v>
      </c>
      <c r="E183" s="55">
        <f t="shared" si="18"/>
        <v>563000</v>
      </c>
      <c r="F183" s="8">
        <v>336000</v>
      </c>
      <c r="G183" s="8">
        <f t="shared" si="22"/>
        <v>167.5595238095238</v>
      </c>
      <c r="H183" s="8"/>
      <c r="I183" s="8">
        <f t="shared" si="19"/>
        <v>844500</v>
      </c>
      <c r="J183" s="8">
        <f t="shared" si="20"/>
        <v>1266750</v>
      </c>
    </row>
    <row r="184" spans="1:10" ht="34.5" customHeight="1">
      <c r="A184" s="26">
        <f t="shared" si="21"/>
        <v>168</v>
      </c>
      <c r="B184" s="16" t="s">
        <v>188</v>
      </c>
      <c r="C184" s="8">
        <f>[1]калькуляция!S514</f>
        <v>574584.72599807999</v>
      </c>
      <c r="D184" s="8">
        <v>564000</v>
      </c>
      <c r="E184" s="55">
        <f t="shared" si="18"/>
        <v>574000</v>
      </c>
      <c r="F184" s="8">
        <v>336000</v>
      </c>
      <c r="G184" s="8">
        <f t="shared" si="22"/>
        <v>170.83333333333334</v>
      </c>
      <c r="H184" s="8"/>
      <c r="I184" s="8">
        <f t="shared" si="19"/>
        <v>861000</v>
      </c>
      <c r="J184" s="8">
        <f t="shared" si="20"/>
        <v>1291500</v>
      </c>
    </row>
    <row r="185" spans="1:10" ht="21.75" customHeight="1">
      <c r="A185" s="26">
        <f t="shared" si="21"/>
        <v>169</v>
      </c>
      <c r="B185" s="27" t="s">
        <v>189</v>
      </c>
      <c r="C185" s="8">
        <f>[1]калькуляция!S517</f>
        <v>360989.68909823999</v>
      </c>
      <c r="D185" s="8">
        <v>354000</v>
      </c>
      <c r="E185" s="55">
        <f t="shared" si="18"/>
        <v>360000</v>
      </c>
      <c r="F185" s="8">
        <v>336001</v>
      </c>
      <c r="G185" s="8">
        <f t="shared" si="22"/>
        <v>107.14253826625516</v>
      </c>
      <c r="H185" s="8"/>
      <c r="I185" s="8">
        <f t="shared" si="19"/>
        <v>540000</v>
      </c>
      <c r="J185" s="20"/>
    </row>
    <row r="186" spans="1:10" ht="21.75" customHeight="1">
      <c r="A186" s="26">
        <f t="shared" si="21"/>
        <v>170</v>
      </c>
      <c r="B186" s="27" t="s">
        <v>190</v>
      </c>
      <c r="C186" s="8">
        <f>[1]калькуляция!S520</f>
        <v>414478.48909823998</v>
      </c>
      <c r="D186" s="8">
        <v>407000</v>
      </c>
      <c r="E186" s="55">
        <f t="shared" si="18"/>
        <v>414000</v>
      </c>
      <c r="F186" s="8">
        <v>336002</v>
      </c>
      <c r="G186" s="8">
        <f t="shared" si="22"/>
        <v>123.21355230028392</v>
      </c>
      <c r="H186" s="8"/>
      <c r="I186" s="8">
        <f t="shared" si="19"/>
        <v>621000</v>
      </c>
      <c r="J186" s="20"/>
    </row>
    <row r="187" spans="1:10" ht="27.75" customHeight="1">
      <c r="A187" s="26">
        <f t="shared" si="21"/>
        <v>171</v>
      </c>
      <c r="B187" s="27" t="s">
        <v>191</v>
      </c>
      <c r="C187" s="8">
        <f>[1]калькуляция!S523</f>
        <v>200741.65626240001</v>
      </c>
      <c r="D187" s="8">
        <v>197000</v>
      </c>
      <c r="E187" s="55">
        <f t="shared" si="18"/>
        <v>200000</v>
      </c>
      <c r="F187" s="8">
        <v>336003</v>
      </c>
      <c r="G187" s="8">
        <f t="shared" si="22"/>
        <v>59.523278065969649</v>
      </c>
      <c r="H187" s="8"/>
      <c r="I187" s="8">
        <f t="shared" si="19"/>
        <v>300000</v>
      </c>
      <c r="J187" s="20"/>
    </row>
    <row r="188" spans="1:10" ht="24" customHeight="1">
      <c r="A188" s="26">
        <f t="shared" si="21"/>
        <v>172</v>
      </c>
      <c r="B188" s="27" t="s">
        <v>192</v>
      </c>
      <c r="C188" s="8">
        <f>[1]калькуляция!S526</f>
        <v>2142221.3184086396</v>
      </c>
      <c r="D188" s="8">
        <v>2104000</v>
      </c>
      <c r="E188" s="55">
        <f t="shared" si="18"/>
        <v>2142000</v>
      </c>
      <c r="F188" s="8">
        <v>336004</v>
      </c>
      <c r="G188" s="8">
        <f t="shared" si="22"/>
        <v>637.49241080463332</v>
      </c>
      <c r="H188" s="8"/>
      <c r="I188" s="8">
        <f t="shared" si="19"/>
        <v>3213000</v>
      </c>
      <c r="J188" s="20"/>
    </row>
    <row r="189" spans="1:10" ht="34.5" customHeight="1">
      <c r="A189" s="26">
        <f t="shared" si="21"/>
        <v>173</v>
      </c>
      <c r="B189" s="27" t="s">
        <v>193</v>
      </c>
      <c r="C189" s="8">
        <f>[1]калькуляция!S529</f>
        <v>2967467.7920832005</v>
      </c>
      <c r="D189" s="8">
        <v>2915000</v>
      </c>
      <c r="E189" s="55">
        <f t="shared" si="18"/>
        <v>2967000</v>
      </c>
      <c r="F189" s="8">
        <v>336005</v>
      </c>
      <c r="G189" s="8">
        <f t="shared" si="22"/>
        <v>883.02257406883825</v>
      </c>
      <c r="H189" s="8"/>
      <c r="I189" s="8">
        <f t="shared" si="19"/>
        <v>4450500</v>
      </c>
      <c r="J189" s="20"/>
    </row>
    <row r="190" spans="1:10" ht="31.5" customHeight="1">
      <c r="A190" s="26">
        <f t="shared" si="21"/>
        <v>174</v>
      </c>
      <c r="B190" s="27" t="s">
        <v>194</v>
      </c>
      <c r="C190" s="8">
        <f>[1]калькуляция!S532</f>
        <v>2967467.7920832005</v>
      </c>
      <c r="D190" s="8">
        <v>2915000</v>
      </c>
      <c r="E190" s="55">
        <f t="shared" si="18"/>
        <v>2967000</v>
      </c>
      <c r="F190" s="8">
        <v>336006</v>
      </c>
      <c r="G190" s="8">
        <f t="shared" si="22"/>
        <v>883.01994607239158</v>
      </c>
      <c r="H190" s="8"/>
      <c r="I190" s="8">
        <f t="shared" si="19"/>
        <v>4450500</v>
      </c>
      <c r="J190" s="20"/>
    </row>
    <row r="191" spans="1:10" ht="16.5" customHeight="1">
      <c r="A191" s="80" t="s">
        <v>195</v>
      </c>
      <c r="B191" s="81"/>
      <c r="C191" s="81"/>
      <c r="D191" s="81"/>
      <c r="E191" s="81"/>
      <c r="F191" s="81"/>
      <c r="G191" s="81"/>
      <c r="H191" s="81"/>
      <c r="I191" s="81"/>
      <c r="J191" s="82"/>
    </row>
    <row r="192" spans="1:10" ht="21" customHeight="1">
      <c r="A192" s="26">
        <f>A190+1</f>
        <v>175</v>
      </c>
      <c r="B192" s="22" t="s">
        <v>196</v>
      </c>
      <c r="C192" s="28">
        <f>[1]калькуляция!S537</f>
        <v>130828.52061494245</v>
      </c>
      <c r="D192" s="28">
        <v>128000</v>
      </c>
      <c r="E192" s="55">
        <f t="shared" ref="E192:E219" si="23">ROUNDDOWN(C192/1000,0)*1000</f>
        <v>130000</v>
      </c>
      <c r="F192" s="8">
        <v>336006</v>
      </c>
      <c r="G192" s="8">
        <f t="shared" ref="G192:G219" si="24">E192/F192%</f>
        <v>38.68978530145295</v>
      </c>
      <c r="H192" s="8"/>
      <c r="I192" s="8">
        <f t="shared" ref="I192:J219" si="25">E192*1.5</f>
        <v>195000</v>
      </c>
      <c r="J192" s="28">
        <f>F192*1.5</f>
        <v>504009</v>
      </c>
    </row>
    <row r="193" spans="1:10" ht="21" customHeight="1">
      <c r="A193" s="51">
        <f>A192+1</f>
        <v>176</v>
      </c>
      <c r="B193" s="22" t="s">
        <v>197</v>
      </c>
      <c r="C193" s="8">
        <f t="shared" ref="C193:C209" si="26">C192</f>
        <v>130828.52061494245</v>
      </c>
      <c r="D193" s="8">
        <v>128000</v>
      </c>
      <c r="E193" s="55">
        <f t="shared" si="23"/>
        <v>130000</v>
      </c>
      <c r="F193" s="8">
        <v>336006</v>
      </c>
      <c r="G193" s="8">
        <f t="shared" si="24"/>
        <v>38.68978530145295</v>
      </c>
      <c r="H193" s="8"/>
      <c r="I193" s="8">
        <f t="shared" si="25"/>
        <v>195000</v>
      </c>
      <c r="J193" s="28">
        <f t="shared" si="25"/>
        <v>504009</v>
      </c>
    </row>
    <row r="194" spans="1:10" ht="21" customHeight="1">
      <c r="A194" s="51">
        <f t="shared" ref="A194:A209" si="27">A193+1</f>
        <v>177</v>
      </c>
      <c r="B194" s="22" t="s">
        <v>198</v>
      </c>
      <c r="C194" s="8">
        <f t="shared" si="26"/>
        <v>130828.52061494245</v>
      </c>
      <c r="D194" s="8">
        <v>128000</v>
      </c>
      <c r="E194" s="55">
        <f t="shared" si="23"/>
        <v>130000</v>
      </c>
      <c r="F194" s="8">
        <v>336006</v>
      </c>
      <c r="G194" s="8">
        <f t="shared" si="24"/>
        <v>38.68978530145295</v>
      </c>
      <c r="H194" s="8"/>
      <c r="I194" s="8">
        <f t="shared" si="25"/>
        <v>195000</v>
      </c>
      <c r="J194" s="28">
        <f t="shared" si="25"/>
        <v>504009</v>
      </c>
    </row>
    <row r="195" spans="1:10" ht="21" customHeight="1">
      <c r="A195" s="51">
        <f t="shared" si="27"/>
        <v>178</v>
      </c>
      <c r="B195" s="22" t="s">
        <v>199</v>
      </c>
      <c r="C195" s="8">
        <f t="shared" si="26"/>
        <v>130828.52061494245</v>
      </c>
      <c r="D195" s="8">
        <v>128000</v>
      </c>
      <c r="E195" s="55">
        <f t="shared" si="23"/>
        <v>130000</v>
      </c>
      <c r="F195" s="8">
        <v>336006</v>
      </c>
      <c r="G195" s="8">
        <f t="shared" si="24"/>
        <v>38.68978530145295</v>
      </c>
      <c r="H195" s="8"/>
      <c r="I195" s="8">
        <f t="shared" si="25"/>
        <v>195000</v>
      </c>
      <c r="J195" s="28">
        <f t="shared" si="25"/>
        <v>504009</v>
      </c>
    </row>
    <row r="196" spans="1:10" ht="21" customHeight="1">
      <c r="A196" s="51">
        <f t="shared" si="27"/>
        <v>179</v>
      </c>
      <c r="B196" s="22" t="s">
        <v>200</v>
      </c>
      <c r="C196" s="8">
        <f t="shared" si="26"/>
        <v>130828.52061494245</v>
      </c>
      <c r="D196" s="8">
        <v>128000</v>
      </c>
      <c r="E196" s="55">
        <f t="shared" si="23"/>
        <v>130000</v>
      </c>
      <c r="F196" s="8">
        <v>336006</v>
      </c>
      <c r="G196" s="8">
        <f t="shared" si="24"/>
        <v>38.68978530145295</v>
      </c>
      <c r="H196" s="8"/>
      <c r="I196" s="8">
        <f t="shared" si="25"/>
        <v>195000</v>
      </c>
      <c r="J196" s="28">
        <f t="shared" si="25"/>
        <v>504009</v>
      </c>
    </row>
    <row r="197" spans="1:10" ht="21" customHeight="1">
      <c r="A197" s="51">
        <f t="shared" si="27"/>
        <v>180</v>
      </c>
      <c r="B197" s="22" t="s">
        <v>201</v>
      </c>
      <c r="C197" s="8">
        <f t="shared" si="26"/>
        <v>130828.52061494245</v>
      </c>
      <c r="D197" s="8">
        <v>128000</v>
      </c>
      <c r="E197" s="55">
        <f t="shared" si="23"/>
        <v>130000</v>
      </c>
      <c r="F197" s="8">
        <v>336006</v>
      </c>
      <c r="G197" s="8">
        <f t="shared" si="24"/>
        <v>38.68978530145295</v>
      </c>
      <c r="H197" s="8"/>
      <c r="I197" s="8">
        <f t="shared" si="25"/>
        <v>195000</v>
      </c>
      <c r="J197" s="28">
        <f t="shared" si="25"/>
        <v>504009</v>
      </c>
    </row>
    <row r="198" spans="1:10" ht="21" customHeight="1">
      <c r="A198" s="51">
        <f>A197+1</f>
        <v>181</v>
      </c>
      <c r="B198" s="22" t="s">
        <v>202</v>
      </c>
      <c r="C198" s="8">
        <f t="shared" si="26"/>
        <v>130828.52061494245</v>
      </c>
      <c r="D198" s="8">
        <v>128000</v>
      </c>
      <c r="E198" s="55">
        <f t="shared" si="23"/>
        <v>130000</v>
      </c>
      <c r="F198" s="8">
        <v>336006</v>
      </c>
      <c r="G198" s="8">
        <f t="shared" si="24"/>
        <v>38.68978530145295</v>
      </c>
      <c r="H198" s="8"/>
      <c r="I198" s="8">
        <f t="shared" si="25"/>
        <v>195000</v>
      </c>
      <c r="J198" s="28">
        <f t="shared" si="25"/>
        <v>504009</v>
      </c>
    </row>
    <row r="199" spans="1:10" ht="21" customHeight="1">
      <c r="A199" s="51">
        <f>A198+1</f>
        <v>182</v>
      </c>
      <c r="B199" s="22" t="s">
        <v>203</v>
      </c>
      <c r="C199" s="8">
        <f t="shared" si="26"/>
        <v>130828.52061494245</v>
      </c>
      <c r="D199" s="8">
        <v>128000</v>
      </c>
      <c r="E199" s="55">
        <f t="shared" si="23"/>
        <v>130000</v>
      </c>
      <c r="F199" s="8">
        <v>336006</v>
      </c>
      <c r="G199" s="8">
        <f t="shared" si="24"/>
        <v>38.68978530145295</v>
      </c>
      <c r="H199" s="8"/>
      <c r="I199" s="8">
        <f t="shared" si="25"/>
        <v>195000</v>
      </c>
      <c r="J199" s="28">
        <f t="shared" si="25"/>
        <v>504009</v>
      </c>
    </row>
    <row r="200" spans="1:10" ht="21" customHeight="1">
      <c r="A200" s="51">
        <f t="shared" si="27"/>
        <v>183</v>
      </c>
      <c r="B200" s="22" t="s">
        <v>204</v>
      </c>
      <c r="C200" s="8">
        <f t="shared" si="26"/>
        <v>130828.52061494245</v>
      </c>
      <c r="D200" s="8">
        <v>128000</v>
      </c>
      <c r="E200" s="55">
        <f t="shared" si="23"/>
        <v>130000</v>
      </c>
      <c r="F200" s="8">
        <v>336006</v>
      </c>
      <c r="G200" s="8">
        <f t="shared" si="24"/>
        <v>38.68978530145295</v>
      </c>
      <c r="H200" s="8"/>
      <c r="I200" s="8">
        <f t="shared" si="25"/>
        <v>195000</v>
      </c>
      <c r="J200" s="28">
        <f t="shared" si="25"/>
        <v>504009</v>
      </c>
    </row>
    <row r="201" spans="1:10" ht="21" customHeight="1">
      <c r="A201" s="51">
        <f t="shared" si="27"/>
        <v>184</v>
      </c>
      <c r="B201" s="22" t="s">
        <v>205</v>
      </c>
      <c r="C201" s="8">
        <f t="shared" si="26"/>
        <v>130828.52061494245</v>
      </c>
      <c r="D201" s="8">
        <v>128000</v>
      </c>
      <c r="E201" s="55">
        <f t="shared" si="23"/>
        <v>130000</v>
      </c>
      <c r="F201" s="8">
        <v>336006</v>
      </c>
      <c r="G201" s="8">
        <f t="shared" si="24"/>
        <v>38.68978530145295</v>
      </c>
      <c r="H201" s="8"/>
      <c r="I201" s="8">
        <f t="shared" si="25"/>
        <v>195000</v>
      </c>
      <c r="J201" s="28">
        <f t="shared" si="25"/>
        <v>504009</v>
      </c>
    </row>
    <row r="202" spans="1:10" ht="30.75" customHeight="1">
      <c r="A202" s="51">
        <f t="shared" si="27"/>
        <v>185</v>
      </c>
      <c r="B202" s="22" t="s">
        <v>206</v>
      </c>
      <c r="C202" s="8">
        <f t="shared" si="26"/>
        <v>130828.52061494245</v>
      </c>
      <c r="D202" s="8">
        <v>128000</v>
      </c>
      <c r="E202" s="55">
        <f t="shared" si="23"/>
        <v>130000</v>
      </c>
      <c r="F202" s="8">
        <v>336006</v>
      </c>
      <c r="G202" s="8">
        <f t="shared" si="24"/>
        <v>38.68978530145295</v>
      </c>
      <c r="H202" s="8"/>
      <c r="I202" s="8">
        <f t="shared" si="25"/>
        <v>195000</v>
      </c>
      <c r="J202" s="28">
        <f t="shared" si="25"/>
        <v>504009</v>
      </c>
    </row>
    <row r="203" spans="1:10" ht="20.25" customHeight="1">
      <c r="A203" s="51">
        <f t="shared" si="27"/>
        <v>186</v>
      </c>
      <c r="B203" s="22" t="s">
        <v>207</v>
      </c>
      <c r="C203" s="8">
        <f t="shared" si="26"/>
        <v>130828.52061494245</v>
      </c>
      <c r="D203" s="8">
        <v>128000</v>
      </c>
      <c r="E203" s="55">
        <f t="shared" si="23"/>
        <v>130000</v>
      </c>
      <c r="F203" s="8">
        <v>336006</v>
      </c>
      <c r="G203" s="8">
        <f t="shared" si="24"/>
        <v>38.68978530145295</v>
      </c>
      <c r="H203" s="8"/>
      <c r="I203" s="8">
        <f t="shared" si="25"/>
        <v>195000</v>
      </c>
      <c r="J203" s="28">
        <f t="shared" si="25"/>
        <v>504009</v>
      </c>
    </row>
    <row r="204" spans="1:10" ht="20.25" customHeight="1">
      <c r="A204" s="51">
        <f t="shared" si="27"/>
        <v>187</v>
      </c>
      <c r="B204" s="22" t="s">
        <v>208</v>
      </c>
      <c r="C204" s="9">
        <f t="shared" si="26"/>
        <v>130828.52061494245</v>
      </c>
      <c r="D204" s="9">
        <v>128000</v>
      </c>
      <c r="E204" s="55">
        <f t="shared" si="23"/>
        <v>130000</v>
      </c>
      <c r="F204" s="8">
        <v>336006</v>
      </c>
      <c r="G204" s="8">
        <f t="shared" si="24"/>
        <v>38.68978530145295</v>
      </c>
      <c r="H204" s="8"/>
      <c r="I204" s="8">
        <f t="shared" si="25"/>
        <v>195000</v>
      </c>
      <c r="J204" s="28">
        <f t="shared" si="25"/>
        <v>504009</v>
      </c>
    </row>
    <row r="205" spans="1:10" ht="20.25" customHeight="1">
      <c r="A205" s="51">
        <f t="shared" si="27"/>
        <v>188</v>
      </c>
      <c r="B205" s="22" t="s">
        <v>209</v>
      </c>
      <c r="C205" s="9">
        <f t="shared" si="26"/>
        <v>130828.52061494245</v>
      </c>
      <c r="D205" s="9">
        <v>128000</v>
      </c>
      <c r="E205" s="55">
        <f t="shared" si="23"/>
        <v>130000</v>
      </c>
      <c r="F205" s="8">
        <v>336006</v>
      </c>
      <c r="G205" s="8">
        <f t="shared" si="24"/>
        <v>38.68978530145295</v>
      </c>
      <c r="H205" s="8"/>
      <c r="I205" s="8">
        <f t="shared" si="25"/>
        <v>195000</v>
      </c>
      <c r="J205" s="28">
        <f t="shared" si="25"/>
        <v>504009</v>
      </c>
    </row>
    <row r="206" spans="1:10" ht="20.25" customHeight="1">
      <c r="A206" s="51">
        <f t="shared" si="27"/>
        <v>189</v>
      </c>
      <c r="B206" s="22" t="s">
        <v>210</v>
      </c>
      <c r="C206" s="9">
        <f t="shared" si="26"/>
        <v>130828.52061494245</v>
      </c>
      <c r="D206" s="9">
        <v>128000</v>
      </c>
      <c r="E206" s="55">
        <f t="shared" si="23"/>
        <v>130000</v>
      </c>
      <c r="F206" s="8">
        <v>336006</v>
      </c>
      <c r="G206" s="8">
        <f t="shared" si="24"/>
        <v>38.68978530145295</v>
      </c>
      <c r="H206" s="8"/>
      <c r="I206" s="8">
        <f t="shared" si="25"/>
        <v>195000</v>
      </c>
      <c r="J206" s="28">
        <f t="shared" si="25"/>
        <v>504009</v>
      </c>
    </row>
    <row r="207" spans="1:10" ht="20.25" customHeight="1">
      <c r="A207" s="51">
        <f t="shared" si="27"/>
        <v>190</v>
      </c>
      <c r="B207" s="22" t="s">
        <v>211</v>
      </c>
      <c r="C207" s="9">
        <f t="shared" si="26"/>
        <v>130828.52061494245</v>
      </c>
      <c r="D207" s="9">
        <v>128000</v>
      </c>
      <c r="E207" s="55">
        <f t="shared" si="23"/>
        <v>130000</v>
      </c>
      <c r="F207" s="8">
        <v>336006</v>
      </c>
      <c r="G207" s="8">
        <f t="shared" si="24"/>
        <v>38.68978530145295</v>
      </c>
      <c r="H207" s="8"/>
      <c r="I207" s="8">
        <f t="shared" si="25"/>
        <v>195000</v>
      </c>
      <c r="J207" s="28">
        <f t="shared" si="25"/>
        <v>504009</v>
      </c>
    </row>
    <row r="208" spans="1:10" ht="20.25" customHeight="1">
      <c r="A208" s="51">
        <f t="shared" si="27"/>
        <v>191</v>
      </c>
      <c r="B208" s="22" t="s">
        <v>212</v>
      </c>
      <c r="C208" s="8">
        <f t="shared" si="26"/>
        <v>130828.52061494245</v>
      </c>
      <c r="D208" s="8">
        <v>128000</v>
      </c>
      <c r="E208" s="55">
        <f t="shared" si="23"/>
        <v>130000</v>
      </c>
      <c r="F208" s="8">
        <v>336006</v>
      </c>
      <c r="G208" s="8">
        <f t="shared" si="24"/>
        <v>38.68978530145295</v>
      </c>
      <c r="H208" s="8"/>
      <c r="I208" s="8">
        <f t="shared" si="25"/>
        <v>195000</v>
      </c>
      <c r="J208" s="28">
        <f t="shared" si="25"/>
        <v>504009</v>
      </c>
    </row>
    <row r="209" spans="1:10" ht="20.25" customHeight="1">
      <c r="A209" s="51">
        <f t="shared" si="27"/>
        <v>192</v>
      </c>
      <c r="B209" s="22" t="s">
        <v>213</v>
      </c>
      <c r="C209" s="8">
        <f t="shared" si="26"/>
        <v>130828.52061494245</v>
      </c>
      <c r="D209" s="8">
        <v>128000</v>
      </c>
      <c r="E209" s="55">
        <f t="shared" si="23"/>
        <v>130000</v>
      </c>
      <c r="F209" s="8">
        <v>336006</v>
      </c>
      <c r="G209" s="8">
        <f t="shared" si="24"/>
        <v>38.68978530145295</v>
      </c>
      <c r="H209" s="8"/>
      <c r="I209" s="8">
        <f t="shared" si="25"/>
        <v>195000</v>
      </c>
      <c r="J209" s="28">
        <f t="shared" si="25"/>
        <v>504009</v>
      </c>
    </row>
    <row r="210" spans="1:10" ht="31.5" customHeight="1">
      <c r="A210" s="51">
        <f>A209+1</f>
        <v>193</v>
      </c>
      <c r="B210" s="22" t="s">
        <v>214</v>
      </c>
      <c r="C210" s="8">
        <f>[1]калькуляция!S609</f>
        <v>357700.44538368005</v>
      </c>
      <c r="D210" s="8">
        <v>351000</v>
      </c>
      <c r="E210" s="55">
        <f t="shared" si="23"/>
        <v>357000</v>
      </c>
      <c r="F210" s="8">
        <v>336006</v>
      </c>
      <c r="G210" s="8">
        <f t="shared" si="24"/>
        <v>106.24810271245157</v>
      </c>
      <c r="H210" s="8"/>
      <c r="I210" s="8">
        <f t="shared" si="25"/>
        <v>535500</v>
      </c>
      <c r="J210" s="8">
        <f t="shared" si="25"/>
        <v>504009</v>
      </c>
    </row>
    <row r="211" spans="1:10" ht="31.5" customHeight="1">
      <c r="A211" s="51" t="s">
        <v>215</v>
      </c>
      <c r="B211" s="22" t="s">
        <v>216</v>
      </c>
      <c r="C211" s="8">
        <f>[1]калькуляция!S613</f>
        <v>295215.13018367998</v>
      </c>
      <c r="D211" s="8">
        <v>290000</v>
      </c>
      <c r="E211" s="55">
        <f t="shared" si="23"/>
        <v>295000</v>
      </c>
      <c r="F211" s="8">
        <v>336006</v>
      </c>
      <c r="G211" s="8">
        <f t="shared" si="24"/>
        <v>87.796051260989387</v>
      </c>
      <c r="H211" s="8"/>
      <c r="I211" s="8">
        <f t="shared" si="25"/>
        <v>442500</v>
      </c>
      <c r="J211" s="8">
        <f t="shared" si="25"/>
        <v>504009</v>
      </c>
    </row>
    <row r="212" spans="1:10" ht="31.5" customHeight="1">
      <c r="A212" s="51" t="s">
        <v>217</v>
      </c>
      <c r="B212" s="22" t="s">
        <v>218</v>
      </c>
      <c r="C212" s="8">
        <f>[1]калькуляция!S617</f>
        <v>314512.68538367999</v>
      </c>
      <c r="D212" s="8">
        <v>308000</v>
      </c>
      <c r="E212" s="55">
        <f t="shared" si="23"/>
        <v>314000</v>
      </c>
      <c r="F212" s="8">
        <v>336006</v>
      </c>
      <c r="G212" s="8">
        <f t="shared" si="24"/>
        <v>93.450712189663278</v>
      </c>
      <c r="H212" s="8"/>
      <c r="I212" s="8">
        <f t="shared" si="25"/>
        <v>471000</v>
      </c>
      <c r="J212" s="8">
        <f t="shared" si="25"/>
        <v>504009</v>
      </c>
    </row>
    <row r="213" spans="1:10" ht="31.5" customHeight="1">
      <c r="A213" s="51" t="s">
        <v>219</v>
      </c>
      <c r="B213" s="22" t="s">
        <v>220</v>
      </c>
      <c r="C213" s="8">
        <f>[1]калькуляция!S621</f>
        <v>231308.73658368003</v>
      </c>
      <c r="D213" s="8">
        <v>227000</v>
      </c>
      <c r="E213" s="55">
        <f t="shared" si="23"/>
        <v>231000</v>
      </c>
      <c r="F213" s="8">
        <v>336006</v>
      </c>
      <c r="G213" s="8">
        <f t="shared" si="24"/>
        <v>68.748772343351007</v>
      </c>
      <c r="H213" s="8"/>
      <c r="I213" s="8">
        <f t="shared" si="25"/>
        <v>346500</v>
      </c>
      <c r="J213" s="8">
        <f t="shared" si="25"/>
        <v>504009</v>
      </c>
    </row>
    <row r="214" spans="1:10" ht="31.5" customHeight="1">
      <c r="A214" s="51" t="s">
        <v>221</v>
      </c>
      <c r="B214" s="22" t="s">
        <v>222</v>
      </c>
      <c r="C214" s="8">
        <f>[1]калькуляция!S625</f>
        <v>257497.18138368003</v>
      </c>
      <c r="D214" s="8">
        <v>252000</v>
      </c>
      <c r="E214" s="55">
        <f t="shared" si="23"/>
        <v>257000</v>
      </c>
      <c r="F214" s="8">
        <v>336006</v>
      </c>
      <c r="G214" s="8">
        <f t="shared" si="24"/>
        <v>76.486729403641604</v>
      </c>
      <c r="H214" s="8"/>
      <c r="I214" s="8">
        <f t="shared" si="25"/>
        <v>385500</v>
      </c>
      <c r="J214" s="8">
        <f t="shared" si="25"/>
        <v>504009</v>
      </c>
    </row>
    <row r="215" spans="1:10" ht="45.75" customHeight="1">
      <c r="A215" s="51" t="s">
        <v>223</v>
      </c>
      <c r="B215" s="22" t="s">
        <v>224</v>
      </c>
      <c r="C215" s="8">
        <f>[1]калькуляция!S629</f>
        <v>278054.93818368006</v>
      </c>
      <c r="D215" s="8">
        <v>273000</v>
      </c>
      <c r="E215" s="55">
        <f t="shared" si="23"/>
        <v>278000</v>
      </c>
      <c r="F215" s="8">
        <v>336006</v>
      </c>
      <c r="G215" s="8">
        <f t="shared" si="24"/>
        <v>82.736617798491693</v>
      </c>
      <c r="H215" s="8"/>
      <c r="I215" s="8">
        <f t="shared" si="25"/>
        <v>417000</v>
      </c>
      <c r="J215" s="8">
        <f t="shared" si="25"/>
        <v>504009</v>
      </c>
    </row>
    <row r="216" spans="1:10" ht="31.5" customHeight="1">
      <c r="A216" s="51" t="s">
        <v>225</v>
      </c>
      <c r="B216" s="22" t="s">
        <v>226</v>
      </c>
      <c r="C216" s="8">
        <f>[1]калькуляция!S633</f>
        <v>266360.72698368004</v>
      </c>
      <c r="D216" s="8">
        <v>261000</v>
      </c>
      <c r="E216" s="55">
        <f t="shared" si="23"/>
        <v>266000</v>
      </c>
      <c r="F216" s="8">
        <v>336006</v>
      </c>
      <c r="G216" s="8">
        <f t="shared" si="24"/>
        <v>79.165253001434493</v>
      </c>
      <c r="H216" s="8"/>
      <c r="I216" s="8">
        <f t="shared" si="25"/>
        <v>399000</v>
      </c>
      <c r="J216" s="8">
        <f t="shared" si="25"/>
        <v>504009</v>
      </c>
    </row>
    <row r="217" spans="1:10" ht="31.5" customHeight="1">
      <c r="A217" s="51" t="s">
        <v>227</v>
      </c>
      <c r="B217" s="22" t="s">
        <v>228</v>
      </c>
      <c r="C217" s="8">
        <f>[1]калькуляция!S637</f>
        <v>266360.72698368004</v>
      </c>
      <c r="D217" s="8">
        <v>261000</v>
      </c>
      <c r="E217" s="55">
        <f t="shared" si="23"/>
        <v>266000</v>
      </c>
      <c r="F217" s="8">
        <v>336006</v>
      </c>
      <c r="G217" s="8">
        <f t="shared" si="24"/>
        <v>79.165253001434493</v>
      </c>
      <c r="H217" s="8"/>
      <c r="I217" s="8">
        <f t="shared" si="25"/>
        <v>399000</v>
      </c>
      <c r="J217" s="8">
        <f t="shared" si="25"/>
        <v>504009</v>
      </c>
    </row>
    <row r="218" spans="1:10" ht="31.5" customHeight="1">
      <c r="A218" s="51" t="s">
        <v>229</v>
      </c>
      <c r="B218" s="22" t="s">
        <v>230</v>
      </c>
      <c r="C218" s="8">
        <f>[1]калькуляция!S641</f>
        <v>281628.70138368005</v>
      </c>
      <c r="D218" s="8">
        <v>276000</v>
      </c>
      <c r="E218" s="55">
        <f t="shared" si="23"/>
        <v>281000</v>
      </c>
      <c r="F218" s="8">
        <v>336006</v>
      </c>
      <c r="G218" s="8">
        <f t="shared" si="24"/>
        <v>83.629458997755989</v>
      </c>
      <c r="H218" s="8"/>
      <c r="I218" s="8">
        <f t="shared" si="25"/>
        <v>421500</v>
      </c>
      <c r="J218" s="8">
        <f t="shared" si="25"/>
        <v>504009</v>
      </c>
    </row>
    <row r="219" spans="1:10" ht="31.5" customHeight="1">
      <c r="A219" s="51" t="s">
        <v>231</v>
      </c>
      <c r="B219" s="22" t="s">
        <v>232</v>
      </c>
      <c r="C219" s="8">
        <f>[1]калькуляция!S645</f>
        <v>294870.39418368001</v>
      </c>
      <c r="D219" s="8">
        <v>289000</v>
      </c>
      <c r="E219" s="55">
        <f t="shared" si="23"/>
        <v>294000</v>
      </c>
      <c r="F219" s="8">
        <v>336006</v>
      </c>
      <c r="G219" s="8">
        <f t="shared" si="24"/>
        <v>87.498437527901288</v>
      </c>
      <c r="H219" s="8"/>
      <c r="I219" s="8">
        <f t="shared" si="25"/>
        <v>441000</v>
      </c>
      <c r="J219" s="8">
        <f t="shared" si="25"/>
        <v>504009</v>
      </c>
    </row>
    <row r="220" spans="1:10" ht="19.5" customHeight="1">
      <c r="A220" s="78" t="s">
        <v>233</v>
      </c>
      <c r="B220" s="79"/>
      <c r="C220" s="24"/>
      <c r="D220" s="24"/>
      <c r="E220" s="56"/>
      <c r="F220" s="24"/>
      <c r="G220" s="24"/>
      <c r="H220" s="24"/>
      <c r="I220" s="24"/>
      <c r="J220" s="25"/>
    </row>
    <row r="221" spans="1:10" ht="17.25" customHeight="1">
      <c r="A221" s="26">
        <f>202+1</f>
        <v>203</v>
      </c>
      <c r="B221" s="16" t="s">
        <v>234</v>
      </c>
      <c r="C221" s="8">
        <f>[1]калькуляция!S649</f>
        <v>73638.464848560005</v>
      </c>
      <c r="D221" s="8">
        <v>72000</v>
      </c>
      <c r="E221" s="55">
        <f t="shared" ref="E221:E266" si="28">ROUNDDOWN(C221/1000,0)*1000</f>
        <v>73000</v>
      </c>
      <c r="F221" s="8">
        <v>36000</v>
      </c>
      <c r="G221" s="8">
        <f t="shared" ref="G221:G264" si="29">E221/F221%</f>
        <v>202.77777777777777</v>
      </c>
      <c r="H221" s="8"/>
      <c r="I221" s="8">
        <f t="shared" ref="I221:I271" si="30">E221*1.5</f>
        <v>109500</v>
      </c>
      <c r="J221" s="8">
        <f t="shared" ref="J221:J264" si="31">I221*1.5</f>
        <v>164250</v>
      </c>
    </row>
    <row r="222" spans="1:10" ht="17.25" customHeight="1">
      <c r="A222" s="26">
        <f>A221+1</f>
        <v>204</v>
      </c>
      <c r="B222" s="16" t="s">
        <v>235</v>
      </c>
      <c r="C222" s="8">
        <f>[1]калькуляция!S652</f>
        <v>170947.52569283999</v>
      </c>
      <c r="D222" s="8">
        <v>167000</v>
      </c>
      <c r="E222" s="55">
        <f t="shared" si="28"/>
        <v>170000</v>
      </c>
      <c r="F222" s="8">
        <v>110000</v>
      </c>
      <c r="G222" s="8">
        <f t="shared" si="29"/>
        <v>154.54545454545453</v>
      </c>
      <c r="H222" s="8"/>
      <c r="I222" s="8">
        <f t="shared" si="30"/>
        <v>255000</v>
      </c>
      <c r="J222" s="8">
        <f t="shared" si="31"/>
        <v>382500</v>
      </c>
    </row>
    <row r="223" spans="1:10" ht="17.25" customHeight="1">
      <c r="A223" s="26">
        <f t="shared" ref="A223:A271" si="32">A222+1</f>
        <v>205</v>
      </c>
      <c r="B223" s="29" t="s">
        <v>236</v>
      </c>
      <c r="C223" s="8">
        <f>[1]калькуляция!S655</f>
        <v>75875.583828360002</v>
      </c>
      <c r="D223" s="8">
        <v>74000</v>
      </c>
      <c r="E223" s="55">
        <f t="shared" si="28"/>
        <v>75000</v>
      </c>
      <c r="F223" s="8">
        <v>52000</v>
      </c>
      <c r="G223" s="8">
        <f t="shared" si="29"/>
        <v>144.23076923076923</v>
      </c>
      <c r="H223" s="8"/>
      <c r="I223" s="8">
        <f t="shared" si="30"/>
        <v>112500</v>
      </c>
      <c r="J223" s="8">
        <f t="shared" si="31"/>
        <v>168750</v>
      </c>
    </row>
    <row r="224" spans="1:10" ht="17.25" customHeight="1">
      <c r="A224" s="26">
        <f t="shared" si="32"/>
        <v>206</v>
      </c>
      <c r="B224" s="29" t="s">
        <v>237</v>
      </c>
      <c r="C224" s="8">
        <f>[1]калькуляция!S658</f>
        <v>84013.032513839978</v>
      </c>
      <c r="D224" s="8">
        <v>82000</v>
      </c>
      <c r="E224" s="55">
        <f t="shared" si="28"/>
        <v>84000</v>
      </c>
      <c r="F224" s="8">
        <v>44000</v>
      </c>
      <c r="G224" s="8">
        <f t="shared" si="29"/>
        <v>190.90909090909091</v>
      </c>
      <c r="H224" s="8"/>
      <c r="I224" s="8">
        <f t="shared" si="30"/>
        <v>126000</v>
      </c>
      <c r="J224" s="8">
        <f t="shared" si="31"/>
        <v>189000</v>
      </c>
    </row>
    <row r="225" spans="1:10" ht="17.25" customHeight="1">
      <c r="A225" s="26">
        <f t="shared" si="32"/>
        <v>207</v>
      </c>
      <c r="B225" s="16" t="s">
        <v>238</v>
      </c>
      <c r="C225" s="8">
        <f>[1]калькуляция!S661</f>
        <v>182657.63367071998</v>
      </c>
      <c r="D225" s="8">
        <v>179000</v>
      </c>
      <c r="E225" s="55">
        <f t="shared" si="28"/>
        <v>182000</v>
      </c>
      <c r="F225" s="8">
        <v>110000</v>
      </c>
      <c r="G225" s="8">
        <f t="shared" si="29"/>
        <v>165.45454545454547</v>
      </c>
      <c r="H225" s="8"/>
      <c r="I225" s="8">
        <f t="shared" si="30"/>
        <v>273000</v>
      </c>
      <c r="J225" s="8">
        <f t="shared" si="31"/>
        <v>409500</v>
      </c>
    </row>
    <row r="226" spans="1:10" ht="17.25" customHeight="1">
      <c r="A226" s="26">
        <f t="shared" si="32"/>
        <v>208</v>
      </c>
      <c r="B226" s="16" t="s">
        <v>239</v>
      </c>
      <c r="C226" s="8">
        <f>[1]калькуляция!S664</f>
        <v>434910.88888992008</v>
      </c>
      <c r="D226" s="8">
        <v>427000</v>
      </c>
      <c r="E226" s="55">
        <f t="shared" si="28"/>
        <v>434000</v>
      </c>
      <c r="F226" s="8">
        <v>186000</v>
      </c>
      <c r="G226" s="8">
        <f t="shared" si="29"/>
        <v>233.33333333333334</v>
      </c>
      <c r="H226" s="8"/>
      <c r="I226" s="8">
        <f t="shared" si="30"/>
        <v>651000</v>
      </c>
      <c r="J226" s="8">
        <f t="shared" si="31"/>
        <v>976500</v>
      </c>
    </row>
    <row r="227" spans="1:10" ht="17.25" customHeight="1">
      <c r="A227" s="26">
        <f t="shared" si="32"/>
        <v>209</v>
      </c>
      <c r="B227" s="16" t="s">
        <v>240</v>
      </c>
      <c r="C227" s="8">
        <f>[1]калькуляция!S668</f>
        <v>549138.03811020008</v>
      </c>
      <c r="D227" s="8">
        <v>539000</v>
      </c>
      <c r="E227" s="55">
        <f t="shared" si="28"/>
        <v>549000</v>
      </c>
      <c r="F227" s="8">
        <v>233000</v>
      </c>
      <c r="G227" s="8">
        <f t="shared" si="29"/>
        <v>235.62231759656652</v>
      </c>
      <c r="H227" s="8"/>
      <c r="I227" s="8">
        <f t="shared" si="30"/>
        <v>823500</v>
      </c>
      <c r="J227" s="8">
        <f t="shared" si="31"/>
        <v>1235250</v>
      </c>
    </row>
    <row r="228" spans="1:10" ht="17.25" customHeight="1">
      <c r="A228" s="26">
        <f t="shared" si="32"/>
        <v>210</v>
      </c>
      <c r="B228" s="16" t="s">
        <v>241</v>
      </c>
      <c r="C228" s="8">
        <f>[1]калькуляция!S671</f>
        <v>479972.95452719997</v>
      </c>
      <c r="D228" s="8">
        <v>471000</v>
      </c>
      <c r="E228" s="55">
        <f t="shared" si="28"/>
        <v>479000</v>
      </c>
      <c r="F228" s="8">
        <v>219000</v>
      </c>
      <c r="G228" s="8">
        <f t="shared" si="29"/>
        <v>218.7214611872146</v>
      </c>
      <c r="H228" s="8"/>
      <c r="I228" s="8">
        <f t="shared" si="30"/>
        <v>718500</v>
      </c>
      <c r="J228" s="8">
        <f t="shared" si="31"/>
        <v>1077750</v>
      </c>
    </row>
    <row r="229" spans="1:10" ht="17.25" customHeight="1">
      <c r="A229" s="26">
        <f t="shared" si="32"/>
        <v>211</v>
      </c>
      <c r="B229" s="16" t="s">
        <v>242</v>
      </c>
      <c r="C229" s="8">
        <f>[1]калькуляция!S674</f>
        <v>206489.70887435999</v>
      </c>
      <c r="D229" s="8">
        <v>202000</v>
      </c>
      <c r="E229" s="55">
        <f t="shared" si="28"/>
        <v>206000</v>
      </c>
      <c r="F229" s="8">
        <v>112000</v>
      </c>
      <c r="G229" s="8">
        <f t="shared" si="29"/>
        <v>183.92857142857142</v>
      </c>
      <c r="H229" s="8"/>
      <c r="I229" s="8">
        <f t="shared" si="30"/>
        <v>309000</v>
      </c>
      <c r="J229" s="8">
        <f t="shared" si="31"/>
        <v>463500</v>
      </c>
    </row>
    <row r="230" spans="1:10" ht="17.25" customHeight="1">
      <c r="A230" s="26">
        <f t="shared" si="32"/>
        <v>212</v>
      </c>
      <c r="B230" s="16" t="s">
        <v>243</v>
      </c>
      <c r="C230" s="8">
        <f>[1]калькуляция!S676</f>
        <v>35605.984727039999</v>
      </c>
      <c r="D230" s="8">
        <v>34000</v>
      </c>
      <c r="E230" s="55">
        <f t="shared" si="28"/>
        <v>35000</v>
      </c>
      <c r="F230" s="8">
        <v>30000</v>
      </c>
      <c r="G230" s="8">
        <f t="shared" si="29"/>
        <v>116.66666666666667</v>
      </c>
      <c r="H230" s="8"/>
      <c r="I230" s="8">
        <f t="shared" si="30"/>
        <v>52500</v>
      </c>
      <c r="J230" s="8">
        <f t="shared" si="31"/>
        <v>78750</v>
      </c>
    </row>
    <row r="231" spans="1:10" ht="17.25" customHeight="1">
      <c r="A231" s="26">
        <f t="shared" si="32"/>
        <v>213</v>
      </c>
      <c r="B231" s="16" t="s">
        <v>244</v>
      </c>
      <c r="C231" s="8">
        <f>[1]калькуляция!S679</f>
        <v>301607.11784447992</v>
      </c>
      <c r="D231" s="8">
        <v>296000</v>
      </c>
      <c r="E231" s="55">
        <f t="shared" si="28"/>
        <v>301000</v>
      </c>
      <c r="F231" s="8">
        <v>177000</v>
      </c>
      <c r="G231" s="8">
        <f t="shared" si="29"/>
        <v>170.05649717514123</v>
      </c>
      <c r="H231" s="8"/>
      <c r="I231" s="8">
        <f t="shared" si="30"/>
        <v>451500</v>
      </c>
      <c r="J231" s="8">
        <f t="shared" si="31"/>
        <v>677250</v>
      </c>
    </row>
    <row r="232" spans="1:10" ht="17.25" customHeight="1">
      <c r="A232" s="26">
        <f t="shared" si="32"/>
        <v>214</v>
      </c>
      <c r="B232" s="16" t="s">
        <v>245</v>
      </c>
      <c r="C232" s="8">
        <f>[1]калькуляция!S683</f>
        <v>506726.03615160001</v>
      </c>
      <c r="D232" s="8">
        <v>497000</v>
      </c>
      <c r="E232" s="55">
        <f t="shared" si="28"/>
        <v>506000</v>
      </c>
      <c r="F232" s="8">
        <v>0</v>
      </c>
      <c r="G232" s="8">
        <v>0</v>
      </c>
      <c r="H232" s="8"/>
      <c r="I232" s="8">
        <f t="shared" si="30"/>
        <v>759000</v>
      </c>
      <c r="J232" s="8"/>
    </row>
    <row r="233" spans="1:10" ht="17.25" customHeight="1">
      <c r="A233" s="26">
        <f>A232+1</f>
        <v>215</v>
      </c>
      <c r="B233" s="16" t="s">
        <v>246</v>
      </c>
      <c r="C233" s="8">
        <f>[1]калькуляция!S686</f>
        <v>301607.11784447992</v>
      </c>
      <c r="D233" s="8">
        <v>296000</v>
      </c>
      <c r="E233" s="55">
        <f t="shared" si="28"/>
        <v>301000</v>
      </c>
      <c r="F233" s="8">
        <v>0</v>
      </c>
      <c r="G233" s="8">
        <v>0</v>
      </c>
      <c r="H233" s="8"/>
      <c r="I233" s="8">
        <f t="shared" si="30"/>
        <v>451500</v>
      </c>
      <c r="J233" s="8"/>
    </row>
    <row r="234" spans="1:10" ht="17.25" customHeight="1">
      <c r="A234" s="26">
        <f>A233+1</f>
        <v>216</v>
      </c>
      <c r="B234" s="16" t="s">
        <v>247</v>
      </c>
      <c r="C234" s="8">
        <f>[1]калькуляция!S690</f>
        <v>528757.60294080002</v>
      </c>
      <c r="D234" s="8">
        <v>519000</v>
      </c>
      <c r="E234" s="55">
        <f t="shared" si="28"/>
        <v>528000</v>
      </c>
      <c r="F234" s="8">
        <v>0</v>
      </c>
      <c r="G234" s="8">
        <v>0</v>
      </c>
      <c r="H234" s="8"/>
      <c r="I234" s="8">
        <f t="shared" si="30"/>
        <v>792000</v>
      </c>
      <c r="J234" s="8"/>
    </row>
    <row r="235" spans="1:10" ht="17.25" customHeight="1">
      <c r="A235" s="26">
        <f>A234+1</f>
        <v>217</v>
      </c>
      <c r="B235" s="16" t="s">
        <v>248</v>
      </c>
      <c r="C235" s="8">
        <f>[1]калькуляция!S693</f>
        <v>117839.004264</v>
      </c>
      <c r="D235" s="8">
        <v>115000</v>
      </c>
      <c r="E235" s="55">
        <f t="shared" si="28"/>
        <v>117000</v>
      </c>
      <c r="F235" s="8">
        <v>0</v>
      </c>
      <c r="G235" s="8">
        <v>0</v>
      </c>
      <c r="H235" s="8"/>
      <c r="I235" s="8">
        <f t="shared" si="30"/>
        <v>175500</v>
      </c>
      <c r="J235" s="8"/>
    </row>
    <row r="236" spans="1:10" ht="20.25" customHeight="1">
      <c r="A236" s="26">
        <f>A235+1</f>
        <v>218</v>
      </c>
      <c r="B236" s="30" t="s">
        <v>249</v>
      </c>
      <c r="C236" s="8">
        <f>[1]калькуляция!S696</f>
        <v>94261.614180360019</v>
      </c>
      <c r="D236" s="8">
        <v>92000</v>
      </c>
      <c r="E236" s="55">
        <f t="shared" si="28"/>
        <v>94000</v>
      </c>
      <c r="F236" s="8">
        <v>41000</v>
      </c>
      <c r="G236" s="8">
        <f t="shared" si="29"/>
        <v>229.26829268292684</v>
      </c>
      <c r="H236" s="8"/>
      <c r="I236" s="8">
        <f t="shared" si="30"/>
        <v>141000</v>
      </c>
      <c r="J236" s="8">
        <f t="shared" si="31"/>
        <v>211500</v>
      </c>
    </row>
    <row r="237" spans="1:10" ht="20.25" customHeight="1">
      <c r="A237" s="26">
        <f t="shared" si="32"/>
        <v>219</v>
      </c>
      <c r="B237" s="16" t="s">
        <v>250</v>
      </c>
      <c r="C237" s="8">
        <f>[1]калькуляция!S699</f>
        <v>123163.2526032</v>
      </c>
      <c r="D237" s="8">
        <v>121000</v>
      </c>
      <c r="E237" s="55">
        <f t="shared" si="28"/>
        <v>123000</v>
      </c>
      <c r="F237" s="8">
        <v>65000</v>
      </c>
      <c r="G237" s="8">
        <f t="shared" si="29"/>
        <v>189.23076923076923</v>
      </c>
      <c r="H237" s="8"/>
      <c r="I237" s="8">
        <f t="shared" si="30"/>
        <v>184500</v>
      </c>
      <c r="J237" s="8">
        <f t="shared" si="31"/>
        <v>276750</v>
      </c>
    </row>
    <row r="238" spans="1:10" ht="17.25" customHeight="1">
      <c r="A238" s="26">
        <f t="shared" si="32"/>
        <v>220</v>
      </c>
      <c r="B238" s="16" t="s">
        <v>251</v>
      </c>
      <c r="C238" s="8">
        <f>[1]калькуляция!S702</f>
        <v>360119.55004529993</v>
      </c>
      <c r="D238" s="8">
        <v>353000</v>
      </c>
      <c r="E238" s="55">
        <f t="shared" si="28"/>
        <v>360000</v>
      </c>
      <c r="F238" s="8">
        <v>199000</v>
      </c>
      <c r="G238" s="8">
        <f t="shared" si="29"/>
        <v>180.90452261306532</v>
      </c>
      <c r="H238" s="8"/>
      <c r="I238" s="8">
        <f t="shared" si="30"/>
        <v>540000</v>
      </c>
      <c r="J238" s="8">
        <f t="shared" si="31"/>
        <v>810000</v>
      </c>
    </row>
    <row r="239" spans="1:10" ht="20.25" customHeight="1">
      <c r="A239" s="26">
        <f t="shared" si="32"/>
        <v>221</v>
      </c>
      <c r="B239" s="16" t="s">
        <v>252</v>
      </c>
      <c r="C239" s="8">
        <f>[1]калькуляция!S705</f>
        <v>573759.96321329987</v>
      </c>
      <c r="D239" s="8">
        <v>563000</v>
      </c>
      <c r="E239" s="55">
        <f t="shared" si="28"/>
        <v>573000</v>
      </c>
      <c r="F239" s="8">
        <v>299000</v>
      </c>
      <c r="G239" s="8">
        <f t="shared" si="29"/>
        <v>191.63879598662209</v>
      </c>
      <c r="H239" s="8"/>
      <c r="I239" s="8">
        <f t="shared" si="30"/>
        <v>859500</v>
      </c>
      <c r="J239" s="8">
        <f t="shared" si="31"/>
        <v>1289250</v>
      </c>
    </row>
    <row r="240" spans="1:10" ht="17.25" customHeight="1">
      <c r="A240" s="26">
        <f t="shared" si="32"/>
        <v>222</v>
      </c>
      <c r="B240" s="16" t="s">
        <v>253</v>
      </c>
      <c r="C240" s="8">
        <f>[1]калькуляция!S708</f>
        <v>230616.1711914</v>
      </c>
      <c r="D240" s="8">
        <v>226000</v>
      </c>
      <c r="E240" s="55">
        <f t="shared" si="28"/>
        <v>230000</v>
      </c>
      <c r="F240" s="8">
        <v>106000</v>
      </c>
      <c r="G240" s="8">
        <f t="shared" si="29"/>
        <v>216.98113207547169</v>
      </c>
      <c r="H240" s="8"/>
      <c r="I240" s="8">
        <f t="shared" si="30"/>
        <v>345000</v>
      </c>
      <c r="J240" s="8">
        <f t="shared" si="31"/>
        <v>517500</v>
      </c>
    </row>
    <row r="241" spans="1:10" ht="31.5">
      <c r="A241" s="26">
        <f t="shared" si="32"/>
        <v>223</v>
      </c>
      <c r="B241" s="16" t="s">
        <v>254</v>
      </c>
      <c r="C241" s="8">
        <f>[1]калькуляция!S710</f>
        <v>214923.86632199999</v>
      </c>
      <c r="D241" s="8">
        <v>211000</v>
      </c>
      <c r="E241" s="55">
        <f t="shared" si="28"/>
        <v>214000</v>
      </c>
      <c r="F241" s="8">
        <v>121000</v>
      </c>
      <c r="G241" s="8">
        <f t="shared" si="29"/>
        <v>176.85950413223139</v>
      </c>
      <c r="H241" s="8"/>
      <c r="I241" s="8">
        <f t="shared" si="30"/>
        <v>321000</v>
      </c>
      <c r="J241" s="8">
        <f t="shared" si="31"/>
        <v>481500</v>
      </c>
    </row>
    <row r="242" spans="1:10" ht="39" customHeight="1">
      <c r="A242" s="26">
        <f t="shared" si="32"/>
        <v>224</v>
      </c>
      <c r="B242" s="16" t="s">
        <v>255</v>
      </c>
      <c r="C242" s="8">
        <f>[1]калькуляция!S712</f>
        <v>78690.118111439995</v>
      </c>
      <c r="D242" s="8">
        <v>77000</v>
      </c>
      <c r="E242" s="55">
        <f t="shared" si="28"/>
        <v>78000</v>
      </c>
      <c r="F242" s="8">
        <v>49000</v>
      </c>
      <c r="G242" s="8">
        <f t="shared" si="29"/>
        <v>159.18367346938774</v>
      </c>
      <c r="H242" s="8"/>
      <c r="I242" s="8">
        <f t="shared" si="30"/>
        <v>117000</v>
      </c>
      <c r="J242" s="8">
        <f t="shared" si="31"/>
        <v>175500</v>
      </c>
    </row>
    <row r="243" spans="1:10" ht="20.25" customHeight="1">
      <c r="A243" s="26">
        <f t="shared" si="32"/>
        <v>225</v>
      </c>
      <c r="B243" s="16" t="s">
        <v>256</v>
      </c>
      <c r="C243" s="8">
        <f>[1]калькуляция!S715</f>
        <v>118295.49861359999</v>
      </c>
      <c r="D243" s="8">
        <v>116000</v>
      </c>
      <c r="E243" s="55">
        <f t="shared" si="28"/>
        <v>118000</v>
      </c>
      <c r="F243" s="8">
        <v>84000</v>
      </c>
      <c r="G243" s="8">
        <f t="shared" si="29"/>
        <v>140.47619047619048</v>
      </c>
      <c r="H243" s="8"/>
      <c r="I243" s="8">
        <f t="shared" si="30"/>
        <v>177000</v>
      </c>
      <c r="J243" s="8">
        <f t="shared" si="31"/>
        <v>265500</v>
      </c>
    </row>
    <row r="244" spans="1:10" ht="15" customHeight="1">
      <c r="A244" s="26">
        <f t="shared" si="32"/>
        <v>226</v>
      </c>
      <c r="B244" s="16" t="s">
        <v>257</v>
      </c>
      <c r="C244" s="8">
        <f>[1]калькуляция!S718</f>
        <v>97828.011573600015</v>
      </c>
      <c r="D244" s="8">
        <v>96000</v>
      </c>
      <c r="E244" s="55">
        <f t="shared" si="28"/>
        <v>97000</v>
      </c>
      <c r="F244" s="8">
        <v>54000</v>
      </c>
      <c r="G244" s="8">
        <f t="shared" si="29"/>
        <v>179.62962962962962</v>
      </c>
      <c r="H244" s="8"/>
      <c r="I244" s="8">
        <f t="shared" si="30"/>
        <v>145500</v>
      </c>
      <c r="J244" s="8">
        <f t="shared" si="31"/>
        <v>218250</v>
      </c>
    </row>
    <row r="245" spans="1:10" ht="15" customHeight="1">
      <c r="A245" s="26">
        <f t="shared" si="32"/>
        <v>227</v>
      </c>
      <c r="B245" s="16" t="s">
        <v>258</v>
      </c>
      <c r="C245" s="8">
        <f>[1]калькуляция!S721</f>
        <v>71713.652582880008</v>
      </c>
      <c r="D245" s="8">
        <v>70000</v>
      </c>
      <c r="E245" s="55">
        <f t="shared" si="28"/>
        <v>71000</v>
      </c>
      <c r="F245" s="8">
        <v>43000</v>
      </c>
      <c r="G245" s="8">
        <f t="shared" si="29"/>
        <v>165.11627906976744</v>
      </c>
      <c r="H245" s="8"/>
      <c r="I245" s="8">
        <f t="shared" si="30"/>
        <v>106500</v>
      </c>
      <c r="J245" s="8">
        <f t="shared" si="31"/>
        <v>159750</v>
      </c>
    </row>
    <row r="246" spans="1:10" ht="15" customHeight="1">
      <c r="A246" s="26">
        <f t="shared" si="32"/>
        <v>228</v>
      </c>
      <c r="B246" s="16" t="s">
        <v>259</v>
      </c>
      <c r="C246" s="8">
        <f>[1]калькуляция!S724</f>
        <v>47640.319033320011</v>
      </c>
      <c r="D246" s="8">
        <v>46000</v>
      </c>
      <c r="E246" s="55">
        <f t="shared" si="28"/>
        <v>47000</v>
      </c>
      <c r="F246" s="8">
        <v>32000</v>
      </c>
      <c r="G246" s="8">
        <f t="shared" si="29"/>
        <v>146.875</v>
      </c>
      <c r="H246" s="8"/>
      <c r="I246" s="8">
        <f t="shared" si="30"/>
        <v>70500</v>
      </c>
      <c r="J246" s="8">
        <f t="shared" si="31"/>
        <v>105750</v>
      </c>
    </row>
    <row r="247" spans="1:10" ht="15" customHeight="1">
      <c r="A247" s="26">
        <f t="shared" si="32"/>
        <v>229</v>
      </c>
      <c r="B247" s="29" t="s">
        <v>260</v>
      </c>
      <c r="C247" s="8">
        <f>[1]калькуляция!S726</f>
        <v>474573.59311877168</v>
      </c>
      <c r="D247" s="8">
        <v>466000</v>
      </c>
      <c r="E247" s="55">
        <f t="shared" si="28"/>
        <v>474000</v>
      </c>
      <c r="F247" s="8">
        <v>207000</v>
      </c>
      <c r="G247" s="8">
        <f t="shared" si="29"/>
        <v>228.98550724637681</v>
      </c>
      <c r="H247" s="8"/>
      <c r="I247" s="8">
        <f t="shared" si="30"/>
        <v>711000</v>
      </c>
      <c r="J247" s="8">
        <f t="shared" si="31"/>
        <v>1066500</v>
      </c>
    </row>
    <row r="248" spans="1:10" ht="15" customHeight="1">
      <c r="A248" s="26">
        <f t="shared" si="32"/>
        <v>230</v>
      </c>
      <c r="B248" s="29" t="s">
        <v>261</v>
      </c>
      <c r="C248" s="8">
        <f>[1]калькуляция!S729</f>
        <v>417904.45300559897</v>
      </c>
      <c r="D248" s="8">
        <v>410000</v>
      </c>
      <c r="E248" s="55">
        <f t="shared" si="28"/>
        <v>417000</v>
      </c>
      <c r="F248" s="8">
        <v>189000</v>
      </c>
      <c r="G248" s="8">
        <f t="shared" si="29"/>
        <v>220.63492063492063</v>
      </c>
      <c r="H248" s="8"/>
      <c r="I248" s="8">
        <f t="shared" si="30"/>
        <v>625500</v>
      </c>
      <c r="J248" s="8">
        <f t="shared" si="31"/>
        <v>938250</v>
      </c>
    </row>
    <row r="249" spans="1:10" ht="19.5" customHeight="1">
      <c r="A249" s="26">
        <f t="shared" si="32"/>
        <v>231</v>
      </c>
      <c r="B249" s="16" t="s">
        <v>262</v>
      </c>
      <c r="C249" s="8">
        <f>[1]калькуляция!S731</f>
        <v>108240.07570848</v>
      </c>
      <c r="D249" s="8">
        <v>106000</v>
      </c>
      <c r="E249" s="55">
        <f t="shared" si="28"/>
        <v>108000</v>
      </c>
      <c r="F249" s="8">
        <v>50000</v>
      </c>
      <c r="G249" s="8">
        <f t="shared" si="29"/>
        <v>216</v>
      </c>
      <c r="H249" s="8"/>
      <c r="I249" s="8">
        <f t="shared" si="30"/>
        <v>162000</v>
      </c>
      <c r="J249" s="8">
        <f t="shared" si="31"/>
        <v>243000</v>
      </c>
    </row>
    <row r="250" spans="1:10" ht="31.5">
      <c r="A250" s="26">
        <f t="shared" si="32"/>
        <v>232</v>
      </c>
      <c r="B250" s="16" t="s">
        <v>263</v>
      </c>
      <c r="C250" s="8">
        <f>[1]калькуляция!S733</f>
        <v>51884.045821439999</v>
      </c>
      <c r="D250" s="8">
        <v>50000</v>
      </c>
      <c r="E250" s="55">
        <f t="shared" si="28"/>
        <v>51000</v>
      </c>
      <c r="F250" s="8">
        <v>29000</v>
      </c>
      <c r="G250" s="8">
        <f t="shared" si="29"/>
        <v>175.86206896551724</v>
      </c>
      <c r="H250" s="8"/>
      <c r="I250" s="8">
        <f t="shared" si="30"/>
        <v>76500</v>
      </c>
      <c r="J250" s="8">
        <f t="shared" si="31"/>
        <v>114750</v>
      </c>
    </row>
    <row r="251" spans="1:10" ht="20.25" customHeight="1">
      <c r="A251" s="26">
        <f t="shared" si="32"/>
        <v>233</v>
      </c>
      <c r="B251" s="16" t="s">
        <v>264</v>
      </c>
      <c r="C251" s="8">
        <f>[1]калькуляция!S735</f>
        <v>41683.598691839994</v>
      </c>
      <c r="D251" s="8">
        <v>40000</v>
      </c>
      <c r="E251" s="55">
        <f t="shared" si="28"/>
        <v>41000</v>
      </c>
      <c r="F251" s="8">
        <v>25000</v>
      </c>
      <c r="G251" s="8">
        <f t="shared" si="29"/>
        <v>164</v>
      </c>
      <c r="H251" s="8"/>
      <c r="I251" s="8">
        <f t="shared" si="30"/>
        <v>61500</v>
      </c>
      <c r="J251" s="8">
        <f t="shared" si="31"/>
        <v>92250</v>
      </c>
    </row>
    <row r="252" spans="1:10" ht="15.75" customHeight="1">
      <c r="A252" s="26">
        <f t="shared" si="32"/>
        <v>234</v>
      </c>
      <c r="B252" s="16" t="s">
        <v>265</v>
      </c>
      <c r="C252" s="8">
        <f>[1]калькуляция!S738</f>
        <v>69558.287952959989</v>
      </c>
      <c r="D252" s="8">
        <v>68000</v>
      </c>
      <c r="E252" s="55">
        <f t="shared" si="28"/>
        <v>69000</v>
      </c>
      <c r="F252" s="8">
        <v>39000</v>
      </c>
      <c r="G252" s="8">
        <f t="shared" si="29"/>
        <v>176.92307692307693</v>
      </c>
      <c r="H252" s="8"/>
      <c r="I252" s="8">
        <f t="shared" si="30"/>
        <v>103500</v>
      </c>
      <c r="J252" s="8">
        <f t="shared" si="31"/>
        <v>155250</v>
      </c>
    </row>
    <row r="253" spans="1:10" ht="18" customHeight="1">
      <c r="A253" s="26">
        <f t="shared" si="32"/>
        <v>235</v>
      </c>
      <c r="B253" s="16" t="s">
        <v>266</v>
      </c>
      <c r="C253" s="8">
        <f>[1]калькуляция!S741</f>
        <v>137499.42316031997</v>
      </c>
      <c r="D253" s="8">
        <v>135000</v>
      </c>
      <c r="E253" s="55">
        <f t="shared" si="28"/>
        <v>137000</v>
      </c>
      <c r="F253" s="8">
        <v>84000</v>
      </c>
      <c r="G253" s="8">
        <f t="shared" si="29"/>
        <v>163.0952380952381</v>
      </c>
      <c r="H253" s="8"/>
      <c r="I253" s="8">
        <f t="shared" si="30"/>
        <v>205500</v>
      </c>
      <c r="J253" s="8">
        <f t="shared" si="31"/>
        <v>308250</v>
      </c>
    </row>
    <row r="254" spans="1:10" ht="20.25" customHeight="1">
      <c r="A254" s="26">
        <f t="shared" si="32"/>
        <v>236</v>
      </c>
      <c r="B254" s="16" t="s">
        <v>267</v>
      </c>
      <c r="C254" s="8">
        <f>[1]калькуляция!S744</f>
        <v>137499.42316031997</v>
      </c>
      <c r="D254" s="8">
        <v>135000</v>
      </c>
      <c r="E254" s="55">
        <f t="shared" si="28"/>
        <v>137000</v>
      </c>
      <c r="F254" s="8">
        <v>84000</v>
      </c>
      <c r="G254" s="8">
        <f t="shared" si="29"/>
        <v>163.0952380952381</v>
      </c>
      <c r="H254" s="8"/>
      <c r="I254" s="8">
        <f t="shared" si="30"/>
        <v>205500</v>
      </c>
      <c r="J254" s="8">
        <f t="shared" si="31"/>
        <v>308250</v>
      </c>
    </row>
    <row r="255" spans="1:10" ht="18.75" customHeight="1">
      <c r="A255" s="26">
        <f t="shared" si="32"/>
        <v>237</v>
      </c>
      <c r="B255" s="16" t="s">
        <v>268</v>
      </c>
      <c r="C255" s="8">
        <f>[1]калькуляция!S747</f>
        <v>267354.24825599999</v>
      </c>
      <c r="D255" s="8">
        <v>262000</v>
      </c>
      <c r="E255" s="55">
        <f t="shared" si="28"/>
        <v>267000</v>
      </c>
      <c r="F255" s="8">
        <v>192000</v>
      </c>
      <c r="G255" s="8">
        <f t="shared" si="29"/>
        <v>139.0625</v>
      </c>
      <c r="H255" s="8"/>
      <c r="I255" s="8">
        <f t="shared" si="30"/>
        <v>400500</v>
      </c>
      <c r="J255" s="8">
        <f t="shared" si="31"/>
        <v>600750</v>
      </c>
    </row>
    <row r="256" spans="1:10" ht="20.25" customHeight="1">
      <c r="A256" s="26">
        <f t="shared" si="32"/>
        <v>238</v>
      </c>
      <c r="B256" s="16" t="s">
        <v>269</v>
      </c>
      <c r="C256" s="8">
        <f>[1]калькуляция!S750</f>
        <v>267354.24825599999</v>
      </c>
      <c r="D256" s="8">
        <v>262000</v>
      </c>
      <c r="E256" s="55">
        <f t="shared" si="28"/>
        <v>267000</v>
      </c>
      <c r="F256" s="8">
        <v>194000</v>
      </c>
      <c r="G256" s="8">
        <f t="shared" si="29"/>
        <v>137.62886597938143</v>
      </c>
      <c r="H256" s="8"/>
      <c r="I256" s="8">
        <f t="shared" si="30"/>
        <v>400500</v>
      </c>
      <c r="J256" s="8">
        <f t="shared" si="31"/>
        <v>600750</v>
      </c>
    </row>
    <row r="257" spans="1:10" ht="20.25" customHeight="1">
      <c r="A257" s="26">
        <f t="shared" si="32"/>
        <v>239</v>
      </c>
      <c r="B257" s="16" t="s">
        <v>270</v>
      </c>
      <c r="C257" s="8">
        <f>[1]калькуляция!S754</f>
        <v>427161.75185856008</v>
      </c>
      <c r="D257" s="8">
        <v>419000</v>
      </c>
      <c r="E257" s="55">
        <f t="shared" si="28"/>
        <v>427000</v>
      </c>
      <c r="F257" s="8">
        <v>269000</v>
      </c>
      <c r="G257" s="8">
        <f t="shared" si="29"/>
        <v>158.73605947955392</v>
      </c>
      <c r="H257" s="8"/>
      <c r="I257" s="8">
        <f t="shared" si="30"/>
        <v>640500</v>
      </c>
      <c r="J257" s="8">
        <f t="shared" si="31"/>
        <v>960750</v>
      </c>
    </row>
    <row r="258" spans="1:10" ht="50.25" customHeight="1">
      <c r="A258" s="26">
        <f t="shared" si="32"/>
        <v>240</v>
      </c>
      <c r="B258" s="16" t="s">
        <v>271</v>
      </c>
      <c r="C258" s="8">
        <f>[1]калькуляция!S758</f>
        <v>515033.5092729599</v>
      </c>
      <c r="D258" s="8">
        <v>505000</v>
      </c>
      <c r="E258" s="55">
        <f t="shared" si="28"/>
        <v>515000</v>
      </c>
      <c r="F258" s="8">
        <v>341000</v>
      </c>
      <c r="G258" s="8">
        <f t="shared" si="29"/>
        <v>151.02639296187684</v>
      </c>
      <c r="H258" s="8"/>
      <c r="I258" s="8">
        <f t="shared" si="30"/>
        <v>772500</v>
      </c>
      <c r="J258" s="8">
        <f t="shared" si="31"/>
        <v>1158750</v>
      </c>
    </row>
    <row r="259" spans="1:10" ht="33" customHeight="1">
      <c r="A259" s="26">
        <f t="shared" si="32"/>
        <v>241</v>
      </c>
      <c r="B259" s="16" t="s">
        <v>272</v>
      </c>
      <c r="C259" s="8">
        <f>[1]калькуляция!S761</f>
        <v>262160.89161599998</v>
      </c>
      <c r="D259" s="8">
        <v>257000</v>
      </c>
      <c r="E259" s="55">
        <f t="shared" si="28"/>
        <v>262000</v>
      </c>
      <c r="F259" s="8">
        <v>224000</v>
      </c>
      <c r="G259" s="8">
        <f t="shared" si="29"/>
        <v>116.96428571428571</v>
      </c>
      <c r="H259" s="8"/>
      <c r="I259" s="8">
        <f t="shared" si="30"/>
        <v>393000</v>
      </c>
      <c r="J259" s="8">
        <f t="shared" si="31"/>
        <v>589500</v>
      </c>
    </row>
    <row r="260" spans="1:10" ht="48.75" customHeight="1">
      <c r="A260" s="26">
        <f t="shared" si="32"/>
        <v>242</v>
      </c>
      <c r="B260" s="16" t="s">
        <v>273</v>
      </c>
      <c r="C260" s="8">
        <f>[1]калькуляция!S765</f>
        <v>514996.19023295993</v>
      </c>
      <c r="D260" s="8">
        <v>505000</v>
      </c>
      <c r="E260" s="55">
        <f t="shared" si="28"/>
        <v>514000</v>
      </c>
      <c r="F260" s="8">
        <v>341000</v>
      </c>
      <c r="G260" s="8">
        <f t="shared" si="29"/>
        <v>150.73313782991201</v>
      </c>
      <c r="H260" s="8"/>
      <c r="I260" s="8">
        <f t="shared" si="30"/>
        <v>771000</v>
      </c>
      <c r="J260" s="8">
        <f t="shared" si="31"/>
        <v>1156500</v>
      </c>
    </row>
    <row r="261" spans="1:10" ht="18" customHeight="1">
      <c r="A261" s="26">
        <f t="shared" si="32"/>
        <v>243</v>
      </c>
      <c r="B261" s="16" t="s">
        <v>274</v>
      </c>
      <c r="C261" s="8">
        <f>[1]калькуляция!S769</f>
        <v>487450.04198591999</v>
      </c>
      <c r="D261" s="8">
        <v>478000</v>
      </c>
      <c r="E261" s="55">
        <f t="shared" si="28"/>
        <v>487000</v>
      </c>
      <c r="F261" s="8">
        <v>330000</v>
      </c>
      <c r="G261" s="8">
        <f t="shared" si="29"/>
        <v>147.57575757575756</v>
      </c>
      <c r="H261" s="8"/>
      <c r="I261" s="8">
        <f t="shared" si="30"/>
        <v>730500</v>
      </c>
      <c r="J261" s="8">
        <f t="shared" si="31"/>
        <v>1095750</v>
      </c>
    </row>
    <row r="262" spans="1:10" ht="18" customHeight="1">
      <c r="A262" s="26">
        <f t="shared" si="32"/>
        <v>244</v>
      </c>
      <c r="B262" s="16" t="s">
        <v>275</v>
      </c>
      <c r="C262" s="8">
        <f>[1]калькуляция!S772</f>
        <v>262160.89161599998</v>
      </c>
      <c r="D262" s="8">
        <v>257000</v>
      </c>
      <c r="E262" s="55">
        <f t="shared" si="28"/>
        <v>262000</v>
      </c>
      <c r="F262" s="8">
        <v>214000</v>
      </c>
      <c r="G262" s="8">
        <f t="shared" si="29"/>
        <v>122.42990654205607</v>
      </c>
      <c r="H262" s="8"/>
      <c r="I262" s="8">
        <f t="shared" si="30"/>
        <v>393000</v>
      </c>
      <c r="J262" s="8">
        <f t="shared" si="31"/>
        <v>589500</v>
      </c>
    </row>
    <row r="263" spans="1:10" ht="33" customHeight="1">
      <c r="A263" s="26">
        <f t="shared" si="32"/>
        <v>245</v>
      </c>
      <c r="B263" s="16" t="s">
        <v>276</v>
      </c>
      <c r="C263" s="8">
        <f>[1]калькуляция!S775</f>
        <v>796257.41632239998</v>
      </c>
      <c r="D263" s="8">
        <v>782000</v>
      </c>
      <c r="E263" s="55">
        <f t="shared" si="28"/>
        <v>796000</v>
      </c>
      <c r="F263" s="8">
        <v>570000</v>
      </c>
      <c r="G263" s="8">
        <f t="shared" si="29"/>
        <v>139.64912280701753</v>
      </c>
      <c r="H263" s="8"/>
      <c r="I263" s="8">
        <f t="shared" si="30"/>
        <v>1194000</v>
      </c>
      <c r="J263" s="8">
        <f t="shared" si="31"/>
        <v>1791000</v>
      </c>
    </row>
    <row r="264" spans="1:10" ht="36" customHeight="1">
      <c r="A264" s="26">
        <f t="shared" si="32"/>
        <v>246</v>
      </c>
      <c r="B264" s="16" t="s">
        <v>277</v>
      </c>
      <c r="C264" s="8">
        <f>[1]калькуляция!S778</f>
        <v>225948.68421280003</v>
      </c>
      <c r="D264" s="8">
        <v>221000</v>
      </c>
      <c r="E264" s="55">
        <f t="shared" si="28"/>
        <v>225000</v>
      </c>
      <c r="F264" s="8">
        <v>175000</v>
      </c>
      <c r="G264" s="8">
        <f t="shared" si="29"/>
        <v>128.57142857142858</v>
      </c>
      <c r="H264" s="8"/>
      <c r="I264" s="8">
        <f t="shared" si="30"/>
        <v>337500</v>
      </c>
      <c r="J264" s="8">
        <f t="shared" si="31"/>
        <v>506250</v>
      </c>
    </row>
    <row r="265" spans="1:10" ht="25.5" customHeight="1">
      <c r="A265" s="26">
        <f t="shared" si="32"/>
        <v>247</v>
      </c>
      <c r="B265" s="16" t="s">
        <v>278</v>
      </c>
      <c r="C265" s="8">
        <f>[1]калькуляция!S781</f>
        <v>213337.37926479999</v>
      </c>
      <c r="D265" s="8">
        <v>209000</v>
      </c>
      <c r="E265" s="55">
        <f t="shared" si="28"/>
        <v>213000</v>
      </c>
      <c r="F265" s="8"/>
      <c r="G265" s="8"/>
      <c r="H265" s="8"/>
      <c r="I265" s="8">
        <f t="shared" si="30"/>
        <v>319500</v>
      </c>
      <c r="J265" s="20"/>
    </row>
    <row r="266" spans="1:10" ht="25.5" customHeight="1">
      <c r="A266" s="26">
        <f t="shared" si="32"/>
        <v>248</v>
      </c>
      <c r="B266" s="16" t="s">
        <v>279</v>
      </c>
      <c r="C266" s="8">
        <f>[1]калькуляция!S784</f>
        <v>174619.78463520002</v>
      </c>
      <c r="D266" s="8">
        <v>171000</v>
      </c>
      <c r="E266" s="55">
        <f t="shared" si="28"/>
        <v>174000</v>
      </c>
      <c r="F266" s="8"/>
      <c r="G266" s="8"/>
      <c r="H266" s="8"/>
      <c r="I266" s="8">
        <f t="shared" si="30"/>
        <v>261000</v>
      </c>
      <c r="J266" s="20"/>
    </row>
    <row r="267" spans="1:10" ht="25.5" customHeight="1">
      <c r="A267" s="31">
        <f t="shared" si="32"/>
        <v>249</v>
      </c>
      <c r="B267" s="18" t="s">
        <v>280</v>
      </c>
      <c r="C267" s="19">
        <f>[1]калькуляция!S787</f>
        <v>278475.17452320002</v>
      </c>
      <c r="D267" s="19">
        <v>273000</v>
      </c>
      <c r="E267" s="55">
        <f>ROUNDDOWN(C267/1000,0)*1000</f>
        <v>278000</v>
      </c>
      <c r="F267" s="8"/>
      <c r="G267" s="8"/>
      <c r="H267" s="8"/>
      <c r="I267" s="8">
        <f t="shared" si="30"/>
        <v>417000</v>
      </c>
      <c r="J267" s="20"/>
    </row>
    <row r="268" spans="1:10" ht="25.5" customHeight="1">
      <c r="A268" s="31">
        <f t="shared" si="32"/>
        <v>250</v>
      </c>
      <c r="B268" s="18" t="s">
        <v>281</v>
      </c>
      <c r="C268" s="19">
        <f>[1]калькуляция!S790</f>
        <v>237499.40597183999</v>
      </c>
      <c r="D268" s="19">
        <v>233000</v>
      </c>
      <c r="E268" s="55">
        <f>ROUNDDOWN(C268/1000,0)*1000</f>
        <v>237000</v>
      </c>
      <c r="F268" s="8"/>
      <c r="G268" s="8"/>
      <c r="H268" s="8"/>
      <c r="I268" s="8">
        <f t="shared" si="30"/>
        <v>355500</v>
      </c>
      <c r="J268" s="20"/>
    </row>
    <row r="269" spans="1:10" ht="25.5" customHeight="1">
      <c r="A269" s="31">
        <f t="shared" si="32"/>
        <v>251</v>
      </c>
      <c r="B269" s="18" t="s">
        <v>282</v>
      </c>
      <c r="C269" s="19">
        <f>[1]калькуляция!S793</f>
        <v>88344.895535999996</v>
      </c>
      <c r="D269" s="19">
        <v>86000</v>
      </c>
      <c r="E269" s="55">
        <f>ROUNDDOWN(C269/1000,0)*1000</f>
        <v>88000</v>
      </c>
      <c r="F269" s="8"/>
      <c r="G269" s="8"/>
      <c r="H269" s="8"/>
      <c r="I269" s="8">
        <f t="shared" si="30"/>
        <v>132000</v>
      </c>
      <c r="J269" s="20"/>
    </row>
    <row r="270" spans="1:10" ht="25.5" customHeight="1">
      <c r="A270" s="31">
        <f t="shared" si="32"/>
        <v>252</v>
      </c>
      <c r="B270" s="22" t="s">
        <v>283</v>
      </c>
      <c r="C270" s="8">
        <f>[1]калькуляция!S796</f>
        <v>111629.64892608</v>
      </c>
      <c r="D270" s="8">
        <v>109000</v>
      </c>
      <c r="E270" s="55">
        <f>ROUNDDOWN(C270/1000,0)*1000</f>
        <v>111000</v>
      </c>
      <c r="F270" s="8"/>
      <c r="G270" s="8"/>
      <c r="H270" s="8"/>
      <c r="I270" s="8">
        <f t="shared" si="30"/>
        <v>166500</v>
      </c>
      <c r="J270" s="8">
        <f>F270*1.5</f>
        <v>0</v>
      </c>
    </row>
    <row r="271" spans="1:10" ht="25.5" customHeight="1">
      <c r="A271" s="31">
        <f t="shared" si="32"/>
        <v>253</v>
      </c>
      <c r="B271" s="22" t="s">
        <v>284</v>
      </c>
      <c r="C271" s="32">
        <f>[1]калькуляция!S799</f>
        <v>111629.64892608</v>
      </c>
      <c r="D271" s="32">
        <v>109000</v>
      </c>
      <c r="E271" s="55">
        <f>ROUNDDOWN(C271/1000,0)*1000</f>
        <v>111000</v>
      </c>
      <c r="F271" s="8"/>
      <c r="G271" s="8"/>
      <c r="H271" s="8"/>
      <c r="I271" s="8">
        <f t="shared" si="30"/>
        <v>166500</v>
      </c>
      <c r="J271" s="8">
        <f>F271*1.5</f>
        <v>0</v>
      </c>
    </row>
    <row r="272" spans="1:10" ht="15.75" customHeight="1">
      <c r="A272" s="73" t="s">
        <v>285</v>
      </c>
      <c r="B272" s="74"/>
      <c r="C272" s="33"/>
      <c r="D272" s="33"/>
      <c r="E272" s="57"/>
      <c r="F272" s="33"/>
      <c r="G272" s="33"/>
      <c r="H272" s="33"/>
      <c r="I272" s="33"/>
      <c r="J272" s="34"/>
    </row>
    <row r="273" spans="1:10" ht="34.5" customHeight="1">
      <c r="A273" s="26">
        <f>A271+1</f>
        <v>254</v>
      </c>
      <c r="B273" s="16" t="s">
        <v>286</v>
      </c>
      <c r="C273" s="8">
        <f>[1]калькуляция!S803</f>
        <v>125867.84053248</v>
      </c>
      <c r="D273" s="8">
        <v>123000</v>
      </c>
      <c r="E273" s="55">
        <f t="shared" ref="E273:E282" si="33">ROUNDDOWN(C273/1000,0)*1000</f>
        <v>125000</v>
      </c>
      <c r="F273" s="8">
        <v>86000</v>
      </c>
      <c r="G273" s="8">
        <f t="shared" ref="G273:G282" si="34">E273/F273%</f>
        <v>145.34883720930233</v>
      </c>
      <c r="H273" s="8"/>
      <c r="I273" s="8">
        <f t="shared" ref="I273:I282" si="35">E273*1.5</f>
        <v>187500</v>
      </c>
      <c r="J273" s="8">
        <f t="shared" ref="J273:J282" si="36">I273*1.5</f>
        <v>281250</v>
      </c>
    </row>
    <row r="274" spans="1:10" ht="18.75" customHeight="1">
      <c r="A274" s="26">
        <f>A273+1</f>
        <v>255</v>
      </c>
      <c r="B274" s="16" t="s">
        <v>287</v>
      </c>
      <c r="C274" s="8">
        <f>[1]калькуляция!S806</f>
        <v>115575.73039871998</v>
      </c>
      <c r="D274" s="8">
        <v>113000</v>
      </c>
      <c r="E274" s="55">
        <f t="shared" si="33"/>
        <v>115000</v>
      </c>
      <c r="F274" s="8">
        <v>79000</v>
      </c>
      <c r="G274" s="8">
        <f t="shared" si="34"/>
        <v>145.56962025316454</v>
      </c>
      <c r="H274" s="8"/>
      <c r="I274" s="8">
        <f t="shared" si="35"/>
        <v>172500</v>
      </c>
      <c r="J274" s="8">
        <f t="shared" si="36"/>
        <v>258750</v>
      </c>
    </row>
    <row r="275" spans="1:10" ht="18.75" customHeight="1">
      <c r="A275" s="26">
        <f t="shared" ref="A275:A282" si="37">A274+1</f>
        <v>256</v>
      </c>
      <c r="B275" s="16" t="s">
        <v>288</v>
      </c>
      <c r="C275" s="8">
        <f t="shared" ref="C275:C282" si="38">C274</f>
        <v>115575.73039871998</v>
      </c>
      <c r="D275" s="8">
        <v>113000</v>
      </c>
      <c r="E275" s="55">
        <f t="shared" si="33"/>
        <v>115000</v>
      </c>
      <c r="F275" s="8">
        <v>79000</v>
      </c>
      <c r="G275" s="8">
        <f t="shared" si="34"/>
        <v>145.56962025316454</v>
      </c>
      <c r="H275" s="8"/>
      <c r="I275" s="8">
        <f t="shared" si="35"/>
        <v>172500</v>
      </c>
      <c r="J275" s="8">
        <f t="shared" si="36"/>
        <v>258750</v>
      </c>
    </row>
    <row r="276" spans="1:10" ht="32.25" customHeight="1">
      <c r="A276" s="26">
        <f t="shared" si="37"/>
        <v>257</v>
      </c>
      <c r="B276" s="16" t="s">
        <v>289</v>
      </c>
      <c r="C276" s="8">
        <f t="shared" si="38"/>
        <v>115575.73039871998</v>
      </c>
      <c r="D276" s="8">
        <v>113000</v>
      </c>
      <c r="E276" s="55">
        <f t="shared" si="33"/>
        <v>115000</v>
      </c>
      <c r="F276" s="8">
        <v>79000</v>
      </c>
      <c r="G276" s="8">
        <f t="shared" si="34"/>
        <v>145.56962025316454</v>
      </c>
      <c r="H276" s="8"/>
      <c r="I276" s="8">
        <f t="shared" si="35"/>
        <v>172500</v>
      </c>
      <c r="J276" s="8">
        <f t="shared" si="36"/>
        <v>258750</v>
      </c>
    </row>
    <row r="277" spans="1:10" ht="33.75" customHeight="1">
      <c r="A277" s="26">
        <f t="shared" si="37"/>
        <v>258</v>
      </c>
      <c r="B277" s="16" t="s">
        <v>290</v>
      </c>
      <c r="C277" s="8">
        <f t="shared" si="38"/>
        <v>115575.73039871998</v>
      </c>
      <c r="D277" s="8">
        <v>113000</v>
      </c>
      <c r="E277" s="55">
        <f t="shared" si="33"/>
        <v>115000</v>
      </c>
      <c r="F277" s="8">
        <v>79000</v>
      </c>
      <c r="G277" s="8">
        <f t="shared" si="34"/>
        <v>145.56962025316454</v>
      </c>
      <c r="H277" s="8"/>
      <c r="I277" s="8">
        <f t="shared" si="35"/>
        <v>172500</v>
      </c>
      <c r="J277" s="8">
        <f t="shared" si="36"/>
        <v>258750</v>
      </c>
    </row>
    <row r="278" spans="1:10" ht="36" customHeight="1">
      <c r="A278" s="26">
        <f t="shared" si="37"/>
        <v>259</v>
      </c>
      <c r="B278" s="16" t="s">
        <v>291</v>
      </c>
      <c r="C278" s="8">
        <f t="shared" si="38"/>
        <v>115575.73039871998</v>
      </c>
      <c r="D278" s="8">
        <v>113000</v>
      </c>
      <c r="E278" s="55">
        <f t="shared" si="33"/>
        <v>115000</v>
      </c>
      <c r="F278" s="8">
        <v>79000</v>
      </c>
      <c r="G278" s="8">
        <f t="shared" si="34"/>
        <v>145.56962025316454</v>
      </c>
      <c r="H278" s="8"/>
      <c r="I278" s="8">
        <f t="shared" si="35"/>
        <v>172500</v>
      </c>
      <c r="J278" s="8">
        <f t="shared" si="36"/>
        <v>258750</v>
      </c>
    </row>
    <row r="279" spans="1:10" ht="19.5" customHeight="1">
      <c r="A279" s="26">
        <f t="shared" si="37"/>
        <v>260</v>
      </c>
      <c r="B279" s="16" t="s">
        <v>292</v>
      </c>
      <c r="C279" s="8">
        <f t="shared" si="38"/>
        <v>115575.73039871998</v>
      </c>
      <c r="D279" s="8">
        <v>113000</v>
      </c>
      <c r="E279" s="55">
        <f t="shared" si="33"/>
        <v>115000</v>
      </c>
      <c r="F279" s="8">
        <v>79000</v>
      </c>
      <c r="G279" s="8">
        <f t="shared" si="34"/>
        <v>145.56962025316454</v>
      </c>
      <c r="H279" s="8"/>
      <c r="I279" s="8">
        <f t="shared" si="35"/>
        <v>172500</v>
      </c>
      <c r="J279" s="8">
        <f t="shared" si="36"/>
        <v>258750</v>
      </c>
    </row>
    <row r="280" spans="1:10" ht="20.25" customHeight="1">
      <c r="A280" s="26">
        <f t="shared" si="37"/>
        <v>261</v>
      </c>
      <c r="B280" s="16" t="s">
        <v>293</v>
      </c>
      <c r="C280" s="8">
        <f t="shared" si="38"/>
        <v>115575.73039871998</v>
      </c>
      <c r="D280" s="8">
        <v>113000</v>
      </c>
      <c r="E280" s="55">
        <f t="shared" si="33"/>
        <v>115000</v>
      </c>
      <c r="F280" s="8">
        <v>79000</v>
      </c>
      <c r="G280" s="8">
        <f t="shared" si="34"/>
        <v>145.56962025316454</v>
      </c>
      <c r="H280" s="8"/>
      <c r="I280" s="8">
        <f t="shared" si="35"/>
        <v>172500</v>
      </c>
      <c r="J280" s="8">
        <f t="shared" si="36"/>
        <v>258750</v>
      </c>
    </row>
    <row r="281" spans="1:10" ht="33" customHeight="1">
      <c r="A281" s="26">
        <f t="shared" si="37"/>
        <v>262</v>
      </c>
      <c r="B281" s="16" t="s">
        <v>294</v>
      </c>
      <c r="C281" s="8">
        <f t="shared" si="38"/>
        <v>115575.73039871998</v>
      </c>
      <c r="D281" s="8">
        <v>113000</v>
      </c>
      <c r="E281" s="55">
        <f t="shared" si="33"/>
        <v>115000</v>
      </c>
      <c r="F281" s="8">
        <v>79000</v>
      </c>
      <c r="G281" s="8">
        <f t="shared" si="34"/>
        <v>145.56962025316454</v>
      </c>
      <c r="H281" s="8"/>
      <c r="I281" s="8">
        <f t="shared" si="35"/>
        <v>172500</v>
      </c>
      <c r="J281" s="8">
        <f t="shared" si="36"/>
        <v>258750</v>
      </c>
    </row>
    <row r="282" spans="1:10" ht="22.5" customHeight="1">
      <c r="A282" s="26">
        <f t="shared" si="37"/>
        <v>263</v>
      </c>
      <c r="B282" s="16" t="s">
        <v>295</v>
      </c>
      <c r="C282" s="8">
        <f t="shared" si="38"/>
        <v>115575.73039871998</v>
      </c>
      <c r="D282" s="8">
        <v>113000</v>
      </c>
      <c r="E282" s="55">
        <f t="shared" si="33"/>
        <v>115000</v>
      </c>
      <c r="F282" s="8">
        <v>79000</v>
      </c>
      <c r="G282" s="8">
        <f t="shared" si="34"/>
        <v>145.56962025316454</v>
      </c>
      <c r="H282" s="8"/>
      <c r="I282" s="8">
        <f t="shared" si="35"/>
        <v>172500</v>
      </c>
      <c r="J282" s="8">
        <f t="shared" si="36"/>
        <v>258750</v>
      </c>
    </row>
    <row r="283" spans="1:10" ht="15.75" customHeight="1">
      <c r="A283" s="73" t="s">
        <v>296</v>
      </c>
      <c r="B283" s="74"/>
      <c r="C283" s="33"/>
      <c r="D283" s="33"/>
      <c r="E283" s="57"/>
      <c r="F283" s="33"/>
      <c r="G283" s="33"/>
      <c r="H283" s="33"/>
      <c r="I283" s="33"/>
      <c r="J283" s="34"/>
    </row>
    <row r="284" spans="1:10" ht="21" customHeight="1">
      <c r="A284" s="26">
        <f>A282+1</f>
        <v>264</v>
      </c>
      <c r="B284" s="16" t="s">
        <v>297</v>
      </c>
      <c r="C284" s="8">
        <f>[1]калькуляция!S834</f>
        <v>233209.91031551998</v>
      </c>
      <c r="D284" s="8">
        <v>229000</v>
      </c>
      <c r="E284" s="55">
        <f t="shared" ref="E284:E324" si="39">ROUNDDOWN(C284/1000,0)*1000</f>
        <v>233000</v>
      </c>
      <c r="F284" s="8">
        <v>210000</v>
      </c>
      <c r="G284" s="8">
        <f t="shared" ref="G284:G324" si="40">E284/F284%</f>
        <v>110.95238095238095</v>
      </c>
      <c r="H284" s="8"/>
      <c r="I284" s="8">
        <f t="shared" ref="I284:I324" si="41">E284*1.5</f>
        <v>349500</v>
      </c>
      <c r="J284" s="8">
        <f t="shared" ref="J284:J324" si="42">I284*1.5</f>
        <v>524250</v>
      </c>
    </row>
    <row r="285" spans="1:10" ht="32.25" customHeight="1">
      <c r="A285" s="26">
        <f>A284+1</f>
        <v>265</v>
      </c>
      <c r="B285" s="16" t="s">
        <v>298</v>
      </c>
      <c r="C285" s="8">
        <f>[1]калькуляция!S837</f>
        <v>1046502.5837548801</v>
      </c>
      <c r="D285" s="8">
        <v>1028000</v>
      </c>
      <c r="E285" s="55">
        <f t="shared" si="39"/>
        <v>1046000</v>
      </c>
      <c r="F285" s="8">
        <v>977000</v>
      </c>
      <c r="G285" s="8">
        <f t="shared" si="40"/>
        <v>107.06243602865916</v>
      </c>
      <c r="H285" s="8"/>
      <c r="I285" s="8">
        <f t="shared" si="41"/>
        <v>1569000</v>
      </c>
      <c r="J285" s="8">
        <f t="shared" si="42"/>
        <v>2353500</v>
      </c>
    </row>
    <row r="286" spans="1:10" ht="18" customHeight="1">
      <c r="A286" s="26">
        <f>A285+1</f>
        <v>266</v>
      </c>
      <c r="B286" s="16" t="s">
        <v>299</v>
      </c>
      <c r="C286" s="8">
        <f>[1]калькуляция!S840</f>
        <v>233209.91031551998</v>
      </c>
      <c r="D286" s="8">
        <v>229000</v>
      </c>
      <c r="E286" s="55">
        <f t="shared" si="39"/>
        <v>233000</v>
      </c>
      <c r="F286" s="8">
        <v>210000</v>
      </c>
      <c r="G286" s="8">
        <f t="shared" si="40"/>
        <v>110.95238095238095</v>
      </c>
      <c r="H286" s="8"/>
      <c r="I286" s="8">
        <f t="shared" si="41"/>
        <v>349500</v>
      </c>
      <c r="J286" s="8">
        <f t="shared" si="42"/>
        <v>524250</v>
      </c>
    </row>
    <row r="287" spans="1:10" ht="18" customHeight="1">
      <c r="A287" s="26">
        <f t="shared" ref="A287:A324" si="43">A286+1</f>
        <v>267</v>
      </c>
      <c r="B287" s="16" t="s">
        <v>300</v>
      </c>
      <c r="C287" s="8">
        <f>[1]калькуляция!S843</f>
        <v>233209.91031551998</v>
      </c>
      <c r="D287" s="8">
        <v>229000</v>
      </c>
      <c r="E287" s="55">
        <f t="shared" si="39"/>
        <v>233000</v>
      </c>
      <c r="F287" s="8">
        <v>210000</v>
      </c>
      <c r="G287" s="8">
        <f t="shared" si="40"/>
        <v>110.95238095238095</v>
      </c>
      <c r="H287" s="8"/>
      <c r="I287" s="8">
        <f t="shared" si="41"/>
        <v>349500</v>
      </c>
      <c r="J287" s="8">
        <f t="shared" si="42"/>
        <v>524250</v>
      </c>
    </row>
    <row r="288" spans="1:10" ht="18" customHeight="1">
      <c r="A288" s="26">
        <f t="shared" si="43"/>
        <v>268</v>
      </c>
      <c r="B288" s="16" t="s">
        <v>301</v>
      </c>
      <c r="C288" s="8">
        <f>C287</f>
        <v>233209.91031551998</v>
      </c>
      <c r="D288" s="8">
        <v>229000</v>
      </c>
      <c r="E288" s="55">
        <f t="shared" si="39"/>
        <v>233000</v>
      </c>
      <c r="F288" s="8">
        <v>191000</v>
      </c>
      <c r="G288" s="8">
        <f t="shared" si="40"/>
        <v>121.98952879581152</v>
      </c>
      <c r="H288" s="8"/>
      <c r="I288" s="8">
        <f t="shared" si="41"/>
        <v>349500</v>
      </c>
      <c r="J288" s="8">
        <f t="shared" si="42"/>
        <v>524250</v>
      </c>
    </row>
    <row r="289" spans="1:10" ht="18" customHeight="1">
      <c r="A289" s="26">
        <f t="shared" si="43"/>
        <v>269</v>
      </c>
      <c r="B289" s="16" t="s">
        <v>302</v>
      </c>
      <c r="C289" s="8">
        <f>C288</f>
        <v>233209.91031551998</v>
      </c>
      <c r="D289" s="8">
        <v>229000</v>
      </c>
      <c r="E289" s="55">
        <f t="shared" si="39"/>
        <v>233000</v>
      </c>
      <c r="F289" s="8">
        <v>210000</v>
      </c>
      <c r="G289" s="8">
        <f t="shared" si="40"/>
        <v>110.95238095238095</v>
      </c>
      <c r="H289" s="8"/>
      <c r="I289" s="8">
        <f t="shared" si="41"/>
        <v>349500</v>
      </c>
      <c r="J289" s="8">
        <f t="shared" si="42"/>
        <v>524250</v>
      </c>
    </row>
    <row r="290" spans="1:10" ht="18" customHeight="1">
      <c r="A290" s="26">
        <f t="shared" si="43"/>
        <v>270</v>
      </c>
      <c r="B290" s="16" t="s">
        <v>303</v>
      </c>
      <c r="C290" s="8">
        <f>C289</f>
        <v>233209.91031551998</v>
      </c>
      <c r="D290" s="8">
        <v>229000</v>
      </c>
      <c r="E290" s="55">
        <f t="shared" si="39"/>
        <v>233000</v>
      </c>
      <c r="F290" s="8">
        <v>210000</v>
      </c>
      <c r="G290" s="8">
        <f t="shared" si="40"/>
        <v>110.95238095238095</v>
      </c>
      <c r="H290" s="8"/>
      <c r="I290" s="8">
        <f t="shared" si="41"/>
        <v>349500</v>
      </c>
      <c r="J290" s="8">
        <f t="shared" si="42"/>
        <v>524250</v>
      </c>
    </row>
    <row r="291" spans="1:10" ht="18" customHeight="1">
      <c r="A291" s="26">
        <f t="shared" si="43"/>
        <v>271</v>
      </c>
      <c r="B291" s="16" t="s">
        <v>304</v>
      </c>
      <c r="C291" s="8">
        <f>C290</f>
        <v>233209.91031551998</v>
      </c>
      <c r="D291" s="8">
        <v>229000</v>
      </c>
      <c r="E291" s="55">
        <f t="shared" si="39"/>
        <v>233000</v>
      </c>
      <c r="F291" s="8">
        <v>210000</v>
      </c>
      <c r="G291" s="8">
        <f t="shared" si="40"/>
        <v>110.95238095238095</v>
      </c>
      <c r="H291" s="8"/>
      <c r="I291" s="8">
        <f t="shared" si="41"/>
        <v>349500</v>
      </c>
      <c r="J291" s="8">
        <f t="shared" si="42"/>
        <v>524250</v>
      </c>
    </row>
    <row r="292" spans="1:10" ht="33" customHeight="1">
      <c r="A292" s="26">
        <f t="shared" si="43"/>
        <v>272</v>
      </c>
      <c r="B292" s="16" t="s">
        <v>305</v>
      </c>
      <c r="C292" s="8">
        <f>[1]калькуляция!S858</f>
        <v>300690.11439359997</v>
      </c>
      <c r="D292" s="8">
        <v>295000</v>
      </c>
      <c r="E292" s="55">
        <f t="shared" si="39"/>
        <v>300000</v>
      </c>
      <c r="F292" s="8">
        <v>268000</v>
      </c>
      <c r="G292" s="8">
        <f t="shared" si="40"/>
        <v>111.94029850746269</v>
      </c>
      <c r="H292" s="8"/>
      <c r="I292" s="8">
        <f t="shared" si="41"/>
        <v>450000</v>
      </c>
      <c r="J292" s="8">
        <f t="shared" si="42"/>
        <v>675000</v>
      </c>
    </row>
    <row r="293" spans="1:10" ht="22.5" customHeight="1">
      <c r="A293" s="26">
        <f t="shared" si="43"/>
        <v>273</v>
      </c>
      <c r="B293" s="16" t="s">
        <v>306</v>
      </c>
      <c r="C293" s="8">
        <f>[1]калькуляция!S861</f>
        <v>233209.91031551998</v>
      </c>
      <c r="D293" s="8">
        <v>229000</v>
      </c>
      <c r="E293" s="55">
        <f t="shared" si="39"/>
        <v>233000</v>
      </c>
      <c r="F293" s="8">
        <v>210000</v>
      </c>
      <c r="G293" s="8">
        <f t="shared" si="40"/>
        <v>110.95238095238095</v>
      </c>
      <c r="H293" s="8"/>
      <c r="I293" s="8">
        <f t="shared" si="41"/>
        <v>349500</v>
      </c>
      <c r="J293" s="8">
        <f t="shared" si="42"/>
        <v>524250</v>
      </c>
    </row>
    <row r="294" spans="1:10" ht="33" customHeight="1">
      <c r="A294" s="26">
        <f t="shared" si="43"/>
        <v>274</v>
      </c>
      <c r="B294" s="16" t="s">
        <v>307</v>
      </c>
      <c r="C294" s="8">
        <f>[1]калькуляция!S864</f>
        <v>1046502.5837548801</v>
      </c>
      <c r="D294" s="8">
        <v>1028000</v>
      </c>
      <c r="E294" s="55">
        <f t="shared" si="39"/>
        <v>1046000</v>
      </c>
      <c r="F294" s="8">
        <v>1039000</v>
      </c>
      <c r="G294" s="8">
        <f t="shared" si="40"/>
        <v>100.67372473532242</v>
      </c>
      <c r="H294" s="8"/>
      <c r="I294" s="8">
        <f t="shared" si="41"/>
        <v>1569000</v>
      </c>
      <c r="J294" s="8">
        <f t="shared" si="42"/>
        <v>2353500</v>
      </c>
    </row>
    <row r="295" spans="1:10" ht="19.5" customHeight="1">
      <c r="A295" s="26">
        <f t="shared" si="43"/>
        <v>275</v>
      </c>
      <c r="B295" s="16" t="s">
        <v>308</v>
      </c>
      <c r="C295" s="8">
        <f>[1]калькуляция!S867</f>
        <v>233209.91031551998</v>
      </c>
      <c r="D295" s="8">
        <v>229000</v>
      </c>
      <c r="E295" s="55">
        <f t="shared" si="39"/>
        <v>233000</v>
      </c>
      <c r="F295" s="8">
        <v>210000</v>
      </c>
      <c r="G295" s="8">
        <f t="shared" si="40"/>
        <v>110.95238095238095</v>
      </c>
      <c r="H295" s="8"/>
      <c r="I295" s="8">
        <f t="shared" si="41"/>
        <v>349500</v>
      </c>
      <c r="J295" s="8">
        <f t="shared" si="42"/>
        <v>524250</v>
      </c>
    </row>
    <row r="296" spans="1:10" ht="19.5" customHeight="1">
      <c r="A296" s="26">
        <f>A295+1</f>
        <v>276</v>
      </c>
      <c r="B296" s="16" t="s">
        <v>309</v>
      </c>
      <c r="C296" s="8">
        <f>C295</f>
        <v>233209.91031551998</v>
      </c>
      <c r="D296" s="8">
        <v>229000</v>
      </c>
      <c r="E296" s="55">
        <f t="shared" si="39"/>
        <v>233000</v>
      </c>
      <c r="F296" s="8">
        <v>210000</v>
      </c>
      <c r="G296" s="8">
        <f t="shared" si="40"/>
        <v>110.95238095238095</v>
      </c>
      <c r="H296" s="8"/>
      <c r="I296" s="8">
        <f t="shared" si="41"/>
        <v>349500</v>
      </c>
      <c r="J296" s="8">
        <f t="shared" si="42"/>
        <v>524250</v>
      </c>
    </row>
    <row r="297" spans="1:10" ht="36" customHeight="1">
      <c r="A297" s="26">
        <f t="shared" si="43"/>
        <v>277</v>
      </c>
      <c r="B297" s="16" t="s">
        <v>310</v>
      </c>
      <c r="C297" s="8">
        <f>[1]калькуляция!S873</f>
        <v>1473957.43975488</v>
      </c>
      <c r="D297" s="8">
        <v>1448000</v>
      </c>
      <c r="E297" s="55">
        <f t="shared" si="39"/>
        <v>1473000</v>
      </c>
      <c r="F297" s="8">
        <v>1252000</v>
      </c>
      <c r="G297" s="8">
        <f t="shared" si="40"/>
        <v>117.65175718849841</v>
      </c>
      <c r="H297" s="8"/>
      <c r="I297" s="8">
        <f t="shared" si="41"/>
        <v>2209500</v>
      </c>
      <c r="J297" s="8">
        <f t="shared" si="42"/>
        <v>3314250</v>
      </c>
    </row>
    <row r="298" spans="1:10" ht="19.5" customHeight="1">
      <c r="A298" s="26">
        <f t="shared" si="43"/>
        <v>278</v>
      </c>
      <c r="B298" s="16" t="s">
        <v>311</v>
      </c>
      <c r="C298" s="8">
        <f>C296</f>
        <v>233209.91031551998</v>
      </c>
      <c r="D298" s="8">
        <v>229000</v>
      </c>
      <c r="E298" s="55">
        <f t="shared" si="39"/>
        <v>233000</v>
      </c>
      <c r="F298" s="8">
        <v>210000</v>
      </c>
      <c r="G298" s="8">
        <f t="shared" si="40"/>
        <v>110.95238095238095</v>
      </c>
      <c r="H298" s="8"/>
      <c r="I298" s="8">
        <f t="shared" si="41"/>
        <v>349500</v>
      </c>
      <c r="J298" s="8">
        <f t="shared" si="42"/>
        <v>524250</v>
      </c>
    </row>
    <row r="299" spans="1:10" ht="30" customHeight="1">
      <c r="A299" s="26">
        <f t="shared" si="43"/>
        <v>279</v>
      </c>
      <c r="B299" s="16" t="s">
        <v>312</v>
      </c>
      <c r="C299" s="8">
        <f>[1]калькуляция!S879</f>
        <v>1390496.9413360003</v>
      </c>
      <c r="D299" s="8">
        <v>1366000</v>
      </c>
      <c r="E299" s="55">
        <f t="shared" si="39"/>
        <v>1390000</v>
      </c>
      <c r="F299" s="8">
        <v>1453000</v>
      </c>
      <c r="G299" s="8">
        <f t="shared" si="40"/>
        <v>95.664143152099101</v>
      </c>
      <c r="H299" s="8"/>
      <c r="I299" s="8">
        <f t="shared" si="41"/>
        <v>2085000</v>
      </c>
      <c r="J299" s="8">
        <f t="shared" si="42"/>
        <v>3127500</v>
      </c>
    </row>
    <row r="300" spans="1:10" ht="22.5" customHeight="1">
      <c r="A300" s="26">
        <f t="shared" si="43"/>
        <v>280</v>
      </c>
      <c r="B300" s="16" t="s">
        <v>313</v>
      </c>
      <c r="C300" s="8">
        <f>C298</f>
        <v>233209.91031551998</v>
      </c>
      <c r="D300" s="8">
        <v>229000</v>
      </c>
      <c r="E300" s="55">
        <f t="shared" si="39"/>
        <v>233000</v>
      </c>
      <c r="F300" s="8">
        <v>1453000</v>
      </c>
      <c r="G300" s="8">
        <f t="shared" si="40"/>
        <v>16.035788024776323</v>
      </c>
      <c r="H300" s="8"/>
      <c r="I300" s="8">
        <f t="shared" si="41"/>
        <v>349500</v>
      </c>
      <c r="J300" s="8">
        <f t="shared" si="42"/>
        <v>524250</v>
      </c>
    </row>
    <row r="301" spans="1:10" ht="16.5" customHeight="1">
      <c r="A301" s="26">
        <f t="shared" si="43"/>
        <v>281</v>
      </c>
      <c r="B301" s="16" t="s">
        <v>314</v>
      </c>
      <c r="C301" s="8">
        <f>C300</f>
        <v>233209.91031551998</v>
      </c>
      <c r="D301" s="8">
        <v>229000</v>
      </c>
      <c r="E301" s="55">
        <f t="shared" si="39"/>
        <v>233000</v>
      </c>
      <c r="F301" s="8">
        <v>210000</v>
      </c>
      <c r="G301" s="8">
        <f t="shared" si="40"/>
        <v>110.95238095238095</v>
      </c>
      <c r="H301" s="8"/>
      <c r="I301" s="8">
        <f t="shared" si="41"/>
        <v>349500</v>
      </c>
      <c r="J301" s="8">
        <f t="shared" si="42"/>
        <v>524250</v>
      </c>
    </row>
    <row r="302" spans="1:10" ht="16.5" customHeight="1">
      <c r="A302" s="26">
        <f t="shared" si="43"/>
        <v>282</v>
      </c>
      <c r="B302" s="16" t="s">
        <v>315</v>
      </c>
      <c r="C302" s="8">
        <f>C301</f>
        <v>233209.91031551998</v>
      </c>
      <c r="D302" s="8">
        <v>229000</v>
      </c>
      <c r="E302" s="55">
        <f t="shared" si="39"/>
        <v>233000</v>
      </c>
      <c r="F302" s="8">
        <v>210000</v>
      </c>
      <c r="G302" s="8">
        <f t="shared" si="40"/>
        <v>110.95238095238095</v>
      </c>
      <c r="H302" s="8"/>
      <c r="I302" s="8">
        <f t="shared" si="41"/>
        <v>349500</v>
      </c>
      <c r="J302" s="8">
        <f t="shared" si="42"/>
        <v>524250</v>
      </c>
    </row>
    <row r="303" spans="1:10" ht="16.5" customHeight="1">
      <c r="A303" s="26">
        <f>A302+1</f>
        <v>283</v>
      </c>
      <c r="B303" s="16" t="s">
        <v>316</v>
      </c>
      <c r="C303" s="8">
        <f>C302</f>
        <v>233209.91031551998</v>
      </c>
      <c r="D303" s="8">
        <v>229000</v>
      </c>
      <c r="E303" s="55">
        <f t="shared" si="39"/>
        <v>233000</v>
      </c>
      <c r="F303" s="8">
        <v>210000</v>
      </c>
      <c r="G303" s="8">
        <f t="shared" si="40"/>
        <v>110.95238095238095</v>
      </c>
      <c r="H303" s="8"/>
      <c r="I303" s="8">
        <f t="shared" si="41"/>
        <v>349500</v>
      </c>
      <c r="J303" s="8">
        <f t="shared" si="42"/>
        <v>524250</v>
      </c>
    </row>
    <row r="304" spans="1:10" ht="16.5" customHeight="1">
      <c r="A304" s="26">
        <f t="shared" si="43"/>
        <v>284</v>
      </c>
      <c r="B304" s="16" t="s">
        <v>317</v>
      </c>
      <c r="C304" s="8">
        <f>C303</f>
        <v>233209.91031551998</v>
      </c>
      <c r="D304" s="8">
        <v>229000</v>
      </c>
      <c r="E304" s="55">
        <f t="shared" si="39"/>
        <v>233000</v>
      </c>
      <c r="F304" s="8">
        <v>210000</v>
      </c>
      <c r="G304" s="8">
        <f t="shared" si="40"/>
        <v>110.95238095238095</v>
      </c>
      <c r="H304" s="8"/>
      <c r="I304" s="8">
        <f t="shared" si="41"/>
        <v>349500</v>
      </c>
      <c r="J304" s="8">
        <f t="shared" si="42"/>
        <v>524250</v>
      </c>
    </row>
    <row r="305" spans="1:10" ht="16.5" customHeight="1">
      <c r="A305" s="26">
        <f t="shared" si="43"/>
        <v>285</v>
      </c>
      <c r="B305" s="16" t="s">
        <v>318</v>
      </c>
      <c r="C305" s="8">
        <f t="shared" ref="C305:C313" si="44">C304</f>
        <v>233209.91031551998</v>
      </c>
      <c r="D305" s="8">
        <v>229000</v>
      </c>
      <c r="E305" s="55">
        <f t="shared" si="39"/>
        <v>233000</v>
      </c>
      <c r="F305" s="8">
        <v>210000</v>
      </c>
      <c r="G305" s="8">
        <f t="shared" si="40"/>
        <v>110.95238095238095</v>
      </c>
      <c r="H305" s="8"/>
      <c r="I305" s="8">
        <f t="shared" si="41"/>
        <v>349500</v>
      </c>
      <c r="J305" s="8">
        <f t="shared" si="42"/>
        <v>524250</v>
      </c>
    </row>
    <row r="306" spans="1:10" ht="16.5" customHeight="1">
      <c r="A306" s="26">
        <f t="shared" si="43"/>
        <v>286</v>
      </c>
      <c r="B306" s="16" t="s">
        <v>319</v>
      </c>
      <c r="C306" s="8">
        <f t="shared" si="44"/>
        <v>233209.91031551998</v>
      </c>
      <c r="D306" s="8">
        <v>229000</v>
      </c>
      <c r="E306" s="55">
        <f t="shared" si="39"/>
        <v>233000</v>
      </c>
      <c r="F306" s="8">
        <v>210000</v>
      </c>
      <c r="G306" s="8">
        <f t="shared" si="40"/>
        <v>110.95238095238095</v>
      </c>
      <c r="H306" s="8"/>
      <c r="I306" s="8">
        <f t="shared" si="41"/>
        <v>349500</v>
      </c>
      <c r="J306" s="8">
        <f t="shared" si="42"/>
        <v>524250</v>
      </c>
    </row>
    <row r="307" spans="1:10" ht="16.5" customHeight="1">
      <c r="A307" s="26">
        <f t="shared" si="43"/>
        <v>287</v>
      </c>
      <c r="B307" s="16" t="s">
        <v>320</v>
      </c>
      <c r="C307" s="8">
        <f t="shared" si="44"/>
        <v>233209.91031551998</v>
      </c>
      <c r="D307" s="8">
        <v>229000</v>
      </c>
      <c r="E307" s="55">
        <f t="shared" si="39"/>
        <v>233000</v>
      </c>
      <c r="F307" s="8">
        <v>210000</v>
      </c>
      <c r="G307" s="8">
        <f t="shared" si="40"/>
        <v>110.95238095238095</v>
      </c>
      <c r="H307" s="8"/>
      <c r="I307" s="8">
        <f t="shared" si="41"/>
        <v>349500</v>
      </c>
      <c r="J307" s="8">
        <f t="shared" si="42"/>
        <v>524250</v>
      </c>
    </row>
    <row r="308" spans="1:10" ht="16.5" customHeight="1">
      <c r="A308" s="26">
        <f t="shared" si="43"/>
        <v>288</v>
      </c>
      <c r="B308" s="16" t="s">
        <v>321</v>
      </c>
      <c r="C308" s="8">
        <f t="shared" si="44"/>
        <v>233209.91031551998</v>
      </c>
      <c r="D308" s="8">
        <v>229000</v>
      </c>
      <c r="E308" s="55">
        <f t="shared" si="39"/>
        <v>233000</v>
      </c>
      <c r="F308" s="8">
        <v>210000</v>
      </c>
      <c r="G308" s="8">
        <f t="shared" si="40"/>
        <v>110.95238095238095</v>
      </c>
      <c r="H308" s="8"/>
      <c r="I308" s="8">
        <f t="shared" si="41"/>
        <v>349500</v>
      </c>
      <c r="J308" s="8">
        <f t="shared" si="42"/>
        <v>524250</v>
      </c>
    </row>
    <row r="309" spans="1:10" ht="16.5" customHeight="1">
      <c r="A309" s="26">
        <f t="shared" si="43"/>
        <v>289</v>
      </c>
      <c r="B309" s="16" t="s">
        <v>322</v>
      </c>
      <c r="C309" s="8">
        <f t="shared" si="44"/>
        <v>233209.91031551998</v>
      </c>
      <c r="D309" s="8">
        <v>229000</v>
      </c>
      <c r="E309" s="55">
        <f t="shared" si="39"/>
        <v>233000</v>
      </c>
      <c r="F309" s="8">
        <v>210000</v>
      </c>
      <c r="G309" s="8">
        <f t="shared" si="40"/>
        <v>110.95238095238095</v>
      </c>
      <c r="H309" s="8"/>
      <c r="I309" s="8">
        <f t="shared" si="41"/>
        <v>349500</v>
      </c>
      <c r="J309" s="8">
        <f t="shared" si="42"/>
        <v>524250</v>
      </c>
    </row>
    <row r="310" spans="1:10" ht="16.5" customHeight="1">
      <c r="A310" s="26">
        <f t="shared" si="43"/>
        <v>290</v>
      </c>
      <c r="B310" s="16" t="s">
        <v>323</v>
      </c>
      <c r="C310" s="8">
        <f t="shared" si="44"/>
        <v>233209.91031551998</v>
      </c>
      <c r="D310" s="8">
        <v>229000</v>
      </c>
      <c r="E310" s="55">
        <f t="shared" si="39"/>
        <v>233000</v>
      </c>
      <c r="F310" s="8">
        <v>210000</v>
      </c>
      <c r="G310" s="8">
        <f t="shared" si="40"/>
        <v>110.95238095238095</v>
      </c>
      <c r="H310" s="8"/>
      <c r="I310" s="8">
        <f t="shared" si="41"/>
        <v>349500</v>
      </c>
      <c r="J310" s="8">
        <f t="shared" si="42"/>
        <v>524250</v>
      </c>
    </row>
    <row r="311" spans="1:10" ht="20.25" customHeight="1">
      <c r="A311" s="26">
        <f t="shared" si="43"/>
        <v>291</v>
      </c>
      <c r="B311" s="16" t="s">
        <v>324</v>
      </c>
      <c r="C311" s="8">
        <f t="shared" si="44"/>
        <v>233209.91031551998</v>
      </c>
      <c r="D311" s="8">
        <v>229000</v>
      </c>
      <c r="E311" s="55">
        <f t="shared" si="39"/>
        <v>233000</v>
      </c>
      <c r="F311" s="8">
        <v>210000</v>
      </c>
      <c r="G311" s="8">
        <f t="shared" si="40"/>
        <v>110.95238095238095</v>
      </c>
      <c r="H311" s="8"/>
      <c r="I311" s="8">
        <f t="shared" si="41"/>
        <v>349500</v>
      </c>
      <c r="J311" s="8">
        <f t="shared" si="42"/>
        <v>524250</v>
      </c>
    </row>
    <row r="312" spans="1:10" ht="20.25" customHeight="1">
      <c r="A312" s="26">
        <f t="shared" si="43"/>
        <v>292</v>
      </c>
      <c r="B312" s="16" t="s">
        <v>325</v>
      </c>
      <c r="C312" s="8">
        <f t="shared" si="44"/>
        <v>233209.91031551998</v>
      </c>
      <c r="D312" s="8">
        <v>229000</v>
      </c>
      <c r="E312" s="55">
        <f t="shared" si="39"/>
        <v>233000</v>
      </c>
      <c r="F312" s="8">
        <v>210000</v>
      </c>
      <c r="G312" s="8">
        <f t="shared" si="40"/>
        <v>110.95238095238095</v>
      </c>
      <c r="H312" s="8"/>
      <c r="I312" s="8">
        <f t="shared" si="41"/>
        <v>349500</v>
      </c>
      <c r="J312" s="8">
        <f t="shared" si="42"/>
        <v>524250</v>
      </c>
    </row>
    <row r="313" spans="1:10" ht="20.25" customHeight="1">
      <c r="A313" s="26">
        <f>A312+1</f>
        <v>293</v>
      </c>
      <c r="B313" s="16" t="s">
        <v>326</v>
      </c>
      <c r="C313" s="8">
        <f t="shared" si="44"/>
        <v>233209.91031551998</v>
      </c>
      <c r="D313" s="8">
        <v>229000</v>
      </c>
      <c r="E313" s="55">
        <f t="shared" si="39"/>
        <v>233000</v>
      </c>
      <c r="F313" s="8">
        <v>210000</v>
      </c>
      <c r="G313" s="8">
        <f t="shared" si="40"/>
        <v>110.95238095238095</v>
      </c>
      <c r="H313" s="8"/>
      <c r="I313" s="8">
        <f t="shared" si="41"/>
        <v>349500</v>
      </c>
      <c r="J313" s="8">
        <f t="shared" si="42"/>
        <v>524250</v>
      </c>
    </row>
    <row r="314" spans="1:10" ht="20.25" customHeight="1">
      <c r="A314" s="26">
        <f t="shared" si="43"/>
        <v>294</v>
      </c>
      <c r="B314" s="16" t="s">
        <v>327</v>
      </c>
      <c r="C314" s="8">
        <f>[1]калькуляция!S924</f>
        <v>1104631.0303929599</v>
      </c>
      <c r="D314" s="8">
        <v>1085000</v>
      </c>
      <c r="E314" s="55">
        <f t="shared" si="39"/>
        <v>1104000</v>
      </c>
      <c r="F314" s="8">
        <v>1068000</v>
      </c>
      <c r="G314" s="8">
        <f t="shared" si="40"/>
        <v>103.37078651685393</v>
      </c>
      <c r="H314" s="8"/>
      <c r="I314" s="8">
        <f t="shared" si="41"/>
        <v>1656000</v>
      </c>
      <c r="J314" s="8">
        <f t="shared" si="42"/>
        <v>2484000</v>
      </c>
    </row>
    <row r="315" spans="1:10" ht="19.5" customHeight="1">
      <c r="A315" s="26">
        <f t="shared" si="43"/>
        <v>295</v>
      </c>
      <c r="B315" s="16" t="s">
        <v>328</v>
      </c>
      <c r="C315" s="8">
        <f>[1]калькуляция!S927</f>
        <v>1104631.0303929599</v>
      </c>
      <c r="D315" s="8">
        <v>1085000</v>
      </c>
      <c r="E315" s="55">
        <f t="shared" si="39"/>
        <v>1104000</v>
      </c>
      <c r="F315" s="8">
        <v>977000</v>
      </c>
      <c r="G315" s="8">
        <f t="shared" si="40"/>
        <v>112.99897645854657</v>
      </c>
      <c r="H315" s="8"/>
      <c r="I315" s="8">
        <f t="shared" si="41"/>
        <v>1656000</v>
      </c>
      <c r="J315" s="8">
        <f t="shared" si="42"/>
        <v>2484000</v>
      </c>
    </row>
    <row r="316" spans="1:10" ht="21" customHeight="1">
      <c r="A316" s="26">
        <f t="shared" si="43"/>
        <v>296</v>
      </c>
      <c r="B316" s="16" t="s">
        <v>329</v>
      </c>
      <c r="C316" s="8">
        <f>[1]калькуляция!S930</f>
        <v>1216482.9636691201</v>
      </c>
      <c r="D316" s="8">
        <v>1195000</v>
      </c>
      <c r="E316" s="55">
        <f t="shared" si="39"/>
        <v>1216000</v>
      </c>
      <c r="F316" s="8">
        <v>1108000</v>
      </c>
      <c r="G316" s="8">
        <f t="shared" si="40"/>
        <v>109.74729241877256</v>
      </c>
      <c r="H316" s="8"/>
      <c r="I316" s="8">
        <f t="shared" si="41"/>
        <v>1824000</v>
      </c>
      <c r="J316" s="8">
        <f t="shared" si="42"/>
        <v>2736000</v>
      </c>
    </row>
    <row r="317" spans="1:10" ht="19.5" customHeight="1">
      <c r="A317" s="26">
        <f>A316+1</f>
        <v>297</v>
      </c>
      <c r="B317" s="16" t="s">
        <v>330</v>
      </c>
      <c r="C317" s="8">
        <f>[1]калькуляция!S933</f>
        <v>1426948.1830576002</v>
      </c>
      <c r="D317" s="8">
        <v>1401000</v>
      </c>
      <c r="E317" s="55">
        <f t="shared" si="39"/>
        <v>1426000</v>
      </c>
      <c r="F317" s="8">
        <v>1276000</v>
      </c>
      <c r="G317" s="8">
        <f t="shared" si="40"/>
        <v>111.75548589341693</v>
      </c>
      <c r="H317" s="8"/>
      <c r="I317" s="8">
        <f t="shared" si="41"/>
        <v>2139000</v>
      </c>
      <c r="J317" s="8">
        <f t="shared" si="42"/>
        <v>3208500</v>
      </c>
    </row>
    <row r="318" spans="1:10" ht="31.5" customHeight="1">
      <c r="A318" s="26">
        <f t="shared" si="43"/>
        <v>298</v>
      </c>
      <c r="B318" s="16" t="s">
        <v>331</v>
      </c>
      <c r="C318" s="8">
        <f>[1]калькуляция!S936</f>
        <v>1585809.37303104</v>
      </c>
      <c r="D318" s="8">
        <v>1557000</v>
      </c>
      <c r="E318" s="55">
        <f t="shared" si="39"/>
        <v>1585000</v>
      </c>
      <c r="F318" s="8">
        <v>1247000</v>
      </c>
      <c r="G318" s="8">
        <f t="shared" si="40"/>
        <v>127.10505212510024</v>
      </c>
      <c r="H318" s="8"/>
      <c r="I318" s="8">
        <f t="shared" si="41"/>
        <v>2377500</v>
      </c>
      <c r="J318" s="8">
        <f t="shared" si="42"/>
        <v>3566250</v>
      </c>
    </row>
    <row r="319" spans="1:10" ht="18.75" customHeight="1">
      <c r="A319" s="26">
        <f t="shared" si="43"/>
        <v>299</v>
      </c>
      <c r="B319" s="16" t="s">
        <v>332</v>
      </c>
      <c r="C319" s="8">
        <f>[1]калькуляция!S939</f>
        <v>1585809.37303104</v>
      </c>
      <c r="D319" s="8">
        <v>1557000</v>
      </c>
      <c r="E319" s="55">
        <f t="shared" si="39"/>
        <v>1585000</v>
      </c>
      <c r="F319" s="8">
        <v>1247000</v>
      </c>
      <c r="G319" s="8">
        <f t="shared" si="40"/>
        <v>127.10505212510024</v>
      </c>
      <c r="H319" s="8"/>
      <c r="I319" s="8">
        <f t="shared" si="41"/>
        <v>2377500</v>
      </c>
      <c r="J319" s="8">
        <f t="shared" si="42"/>
        <v>3566250</v>
      </c>
    </row>
    <row r="320" spans="1:10" ht="21" customHeight="1">
      <c r="A320" s="26">
        <f t="shared" si="43"/>
        <v>300</v>
      </c>
      <c r="B320" s="16" t="s">
        <v>333</v>
      </c>
      <c r="C320" s="8">
        <f>[1]калькуляция!S942</f>
        <v>1585809.37303104</v>
      </c>
      <c r="D320" s="8">
        <v>1557000</v>
      </c>
      <c r="E320" s="55">
        <f t="shared" si="39"/>
        <v>1585000</v>
      </c>
      <c r="F320" s="8">
        <v>1247000</v>
      </c>
      <c r="G320" s="8">
        <f t="shared" si="40"/>
        <v>127.10505212510024</v>
      </c>
      <c r="H320" s="8"/>
      <c r="I320" s="8">
        <f t="shared" si="41"/>
        <v>2377500</v>
      </c>
      <c r="J320" s="8">
        <f t="shared" si="42"/>
        <v>3566250</v>
      </c>
    </row>
    <row r="321" spans="1:10" ht="32.25" customHeight="1">
      <c r="A321" s="26">
        <f t="shared" si="43"/>
        <v>301</v>
      </c>
      <c r="B321" s="16" t="s">
        <v>334</v>
      </c>
      <c r="C321" s="8">
        <f>[1]калькуляция!S945</f>
        <v>1695393.6696710405</v>
      </c>
      <c r="D321" s="8">
        <v>1665000</v>
      </c>
      <c r="E321" s="55">
        <f t="shared" si="39"/>
        <v>1695000</v>
      </c>
      <c r="F321" s="8">
        <v>1528000</v>
      </c>
      <c r="G321" s="8">
        <f t="shared" si="40"/>
        <v>110.92931937172774</v>
      </c>
      <c r="H321" s="8"/>
      <c r="I321" s="8">
        <f t="shared" si="41"/>
        <v>2542500</v>
      </c>
      <c r="J321" s="8">
        <f t="shared" si="42"/>
        <v>3813750</v>
      </c>
    </row>
    <row r="322" spans="1:10" ht="21" customHeight="1">
      <c r="A322" s="26">
        <f t="shared" si="43"/>
        <v>302</v>
      </c>
      <c r="B322" s="16" t="s">
        <v>335</v>
      </c>
      <c r="C322" s="8">
        <f>[1]калькуляция!S948</f>
        <v>1695393.6696710405</v>
      </c>
      <c r="D322" s="8">
        <v>1665000</v>
      </c>
      <c r="E322" s="55">
        <f t="shared" si="39"/>
        <v>1695000</v>
      </c>
      <c r="F322" s="8">
        <v>1528000</v>
      </c>
      <c r="G322" s="8">
        <f t="shared" si="40"/>
        <v>110.92931937172774</v>
      </c>
      <c r="H322" s="8"/>
      <c r="I322" s="8">
        <f t="shared" si="41"/>
        <v>2542500</v>
      </c>
      <c r="J322" s="8">
        <f t="shared" si="42"/>
        <v>3813750</v>
      </c>
    </row>
    <row r="323" spans="1:10" ht="30" customHeight="1">
      <c r="A323" s="26">
        <f t="shared" si="43"/>
        <v>303</v>
      </c>
      <c r="B323" s="16" t="s">
        <v>336</v>
      </c>
      <c r="C323" s="8">
        <f>[1]калькуляция!S951</f>
        <v>801908.48952576006</v>
      </c>
      <c r="D323" s="8">
        <v>787000</v>
      </c>
      <c r="E323" s="55">
        <f t="shared" si="39"/>
        <v>801000</v>
      </c>
      <c r="F323" s="8">
        <v>699000</v>
      </c>
      <c r="G323" s="8">
        <f t="shared" si="40"/>
        <v>114.59227467811159</v>
      </c>
      <c r="H323" s="8"/>
      <c r="I323" s="8">
        <f t="shared" si="41"/>
        <v>1201500</v>
      </c>
      <c r="J323" s="8">
        <f t="shared" si="42"/>
        <v>1802250</v>
      </c>
    </row>
    <row r="324" spans="1:10" ht="21" customHeight="1">
      <c r="A324" s="26">
        <f t="shared" si="43"/>
        <v>304</v>
      </c>
      <c r="B324" s="16" t="s">
        <v>337</v>
      </c>
      <c r="C324" s="8">
        <f>[1]калькуляция!S954</f>
        <v>233209.91031551998</v>
      </c>
      <c r="D324" s="8">
        <v>229000</v>
      </c>
      <c r="E324" s="55">
        <f t="shared" si="39"/>
        <v>233000</v>
      </c>
      <c r="F324" s="8">
        <v>210000</v>
      </c>
      <c r="G324" s="8">
        <f t="shared" si="40"/>
        <v>110.95238095238095</v>
      </c>
      <c r="H324" s="8"/>
      <c r="I324" s="8">
        <f t="shared" si="41"/>
        <v>349500</v>
      </c>
      <c r="J324" s="8">
        <f t="shared" si="42"/>
        <v>524250</v>
      </c>
    </row>
    <row r="325" spans="1:10" ht="15.75" customHeight="1">
      <c r="A325" s="73" t="s">
        <v>338</v>
      </c>
      <c r="B325" s="74"/>
      <c r="C325" s="33"/>
      <c r="D325" s="33"/>
      <c r="E325" s="57"/>
      <c r="F325" s="33"/>
      <c r="G325" s="33"/>
      <c r="H325" s="33"/>
      <c r="I325" s="33"/>
      <c r="J325" s="34"/>
    </row>
    <row r="326" spans="1:10" ht="17.25" customHeight="1">
      <c r="A326" s="26">
        <f>A324+1</f>
        <v>305</v>
      </c>
      <c r="B326" s="61" t="s">
        <v>339</v>
      </c>
      <c r="C326" s="8">
        <f>[1]калькуляция!S957</f>
        <v>88587.005270399997</v>
      </c>
      <c r="D326" s="8">
        <v>87000</v>
      </c>
      <c r="E326" s="55">
        <f t="shared" ref="E326:E386" si="45">ROUNDDOWN(C326/1000,0)*1000</f>
        <v>88000</v>
      </c>
      <c r="F326" s="8">
        <v>70000</v>
      </c>
      <c r="G326" s="8">
        <f t="shared" ref="G326:G391" si="46">E326/F326%</f>
        <v>125.71428571428571</v>
      </c>
      <c r="H326" s="8"/>
      <c r="I326" s="8">
        <f t="shared" ref="I326:I386" si="47">E326*1.5</f>
        <v>132000</v>
      </c>
      <c r="J326" s="8">
        <f t="shared" ref="J326:J386" si="48">I326*1.5</f>
        <v>198000</v>
      </c>
    </row>
    <row r="327" spans="1:10" ht="17.25" customHeight="1">
      <c r="A327" s="26">
        <f>A326+1</f>
        <v>306</v>
      </c>
      <c r="B327" s="61" t="s">
        <v>340</v>
      </c>
      <c r="C327" s="8">
        <f>[1]калькуляция!S959</f>
        <v>33180.070308479997</v>
      </c>
      <c r="D327" s="8">
        <v>32000</v>
      </c>
      <c r="E327" s="55">
        <f t="shared" si="45"/>
        <v>33000</v>
      </c>
      <c r="F327" s="8">
        <v>24000</v>
      </c>
      <c r="G327" s="8">
        <f t="shared" si="46"/>
        <v>137.5</v>
      </c>
      <c r="H327" s="8"/>
      <c r="I327" s="8">
        <f t="shared" si="47"/>
        <v>49500</v>
      </c>
      <c r="J327" s="8">
        <f t="shared" si="48"/>
        <v>74250</v>
      </c>
    </row>
    <row r="328" spans="1:10" ht="17.25" customHeight="1">
      <c r="A328" s="26">
        <f t="shared" ref="A328:A386" si="49">A327+1</f>
        <v>307</v>
      </c>
      <c r="B328" s="61" t="s">
        <v>341</v>
      </c>
      <c r="C328" s="8">
        <f>[1]калькуляция!S961</f>
        <v>42163.04471616001</v>
      </c>
      <c r="D328" s="8">
        <v>41000</v>
      </c>
      <c r="E328" s="55">
        <f t="shared" si="45"/>
        <v>42000</v>
      </c>
      <c r="F328" s="8">
        <v>36000</v>
      </c>
      <c r="G328" s="8">
        <f t="shared" si="46"/>
        <v>116.66666666666667</v>
      </c>
      <c r="H328" s="8"/>
      <c r="I328" s="8">
        <f t="shared" si="47"/>
        <v>63000</v>
      </c>
      <c r="J328" s="8">
        <f t="shared" si="48"/>
        <v>94500</v>
      </c>
    </row>
    <row r="329" spans="1:10" ht="17.25" customHeight="1">
      <c r="A329" s="26">
        <f t="shared" si="49"/>
        <v>308</v>
      </c>
      <c r="B329" s="61" t="s">
        <v>342</v>
      </c>
      <c r="C329" s="8">
        <f>[1]калькуляция!S963</f>
        <v>32907.203556480003</v>
      </c>
      <c r="D329" s="8">
        <v>32000</v>
      </c>
      <c r="E329" s="55">
        <f t="shared" si="45"/>
        <v>32000</v>
      </c>
      <c r="F329" s="8">
        <v>24000</v>
      </c>
      <c r="G329" s="8">
        <f t="shared" si="46"/>
        <v>133.33333333333334</v>
      </c>
      <c r="H329" s="8"/>
      <c r="I329" s="8">
        <f t="shared" si="47"/>
        <v>48000</v>
      </c>
      <c r="J329" s="8">
        <f t="shared" si="48"/>
        <v>72000</v>
      </c>
    </row>
    <row r="330" spans="1:10" ht="17.25" customHeight="1">
      <c r="A330" s="26">
        <f t="shared" si="49"/>
        <v>309</v>
      </c>
      <c r="B330" s="61" t="s">
        <v>343</v>
      </c>
      <c r="C330" s="8">
        <f>[1]калькуляция!S965</f>
        <v>33608.791932480002</v>
      </c>
      <c r="D330" s="8">
        <v>33000</v>
      </c>
      <c r="E330" s="55">
        <f t="shared" si="45"/>
        <v>33000</v>
      </c>
      <c r="F330" s="8">
        <v>24000</v>
      </c>
      <c r="G330" s="8">
        <f t="shared" si="46"/>
        <v>137.5</v>
      </c>
      <c r="H330" s="8"/>
      <c r="I330" s="8">
        <f t="shared" si="47"/>
        <v>49500</v>
      </c>
      <c r="J330" s="8">
        <f t="shared" si="48"/>
        <v>74250</v>
      </c>
    </row>
    <row r="331" spans="1:10" ht="17.25" customHeight="1">
      <c r="A331" s="26">
        <f t="shared" si="49"/>
        <v>310</v>
      </c>
      <c r="B331" s="61" t="s">
        <v>344</v>
      </c>
      <c r="C331" s="8">
        <f>[1]калькуляция!S967</f>
        <v>32784.08355648</v>
      </c>
      <c r="D331" s="8">
        <v>32000</v>
      </c>
      <c r="E331" s="55">
        <f t="shared" si="45"/>
        <v>32000</v>
      </c>
      <c r="F331" s="8">
        <v>24000</v>
      </c>
      <c r="G331" s="8">
        <f t="shared" si="46"/>
        <v>133.33333333333334</v>
      </c>
      <c r="H331" s="8"/>
      <c r="I331" s="8">
        <f t="shared" si="47"/>
        <v>48000</v>
      </c>
      <c r="J331" s="8">
        <f t="shared" si="48"/>
        <v>72000</v>
      </c>
    </row>
    <row r="332" spans="1:10" ht="17.25" customHeight="1">
      <c r="A332" s="26">
        <f t="shared" si="49"/>
        <v>311</v>
      </c>
      <c r="B332" s="61" t="s">
        <v>345</v>
      </c>
      <c r="C332" s="8">
        <f>[1]калькуляция!S969</f>
        <v>33972.777060479995</v>
      </c>
      <c r="D332" s="8">
        <v>33000</v>
      </c>
      <c r="E332" s="55">
        <f t="shared" si="45"/>
        <v>33000</v>
      </c>
      <c r="F332" s="8">
        <v>24000</v>
      </c>
      <c r="G332" s="8">
        <f t="shared" si="46"/>
        <v>137.5</v>
      </c>
      <c r="H332" s="8"/>
      <c r="I332" s="8">
        <f t="shared" si="47"/>
        <v>49500</v>
      </c>
      <c r="J332" s="8">
        <f t="shared" si="48"/>
        <v>74250</v>
      </c>
    </row>
    <row r="333" spans="1:10" ht="17.25" customHeight="1">
      <c r="A333" s="26">
        <f t="shared" si="49"/>
        <v>312</v>
      </c>
      <c r="B333" s="61" t="s">
        <v>346</v>
      </c>
      <c r="C333" s="8">
        <f>[1]калькуляция!S971</f>
        <v>42955.751468160001</v>
      </c>
      <c r="D333" s="8">
        <v>42000</v>
      </c>
      <c r="E333" s="55">
        <f t="shared" si="45"/>
        <v>42000</v>
      </c>
      <c r="F333" s="8">
        <v>36000</v>
      </c>
      <c r="G333" s="8">
        <f t="shared" si="46"/>
        <v>116.66666666666667</v>
      </c>
      <c r="H333" s="8"/>
      <c r="I333" s="8">
        <f t="shared" si="47"/>
        <v>63000</v>
      </c>
      <c r="J333" s="8">
        <f t="shared" si="48"/>
        <v>94500</v>
      </c>
    </row>
    <row r="334" spans="1:10" ht="17.25" customHeight="1">
      <c r="A334" s="26">
        <f t="shared" si="49"/>
        <v>313</v>
      </c>
      <c r="B334" s="61" t="s">
        <v>347</v>
      </c>
      <c r="C334" s="8">
        <f>[1]калькуляция!S973</f>
        <v>32459.429796480003</v>
      </c>
      <c r="D334" s="8">
        <v>31000</v>
      </c>
      <c r="E334" s="55">
        <f t="shared" si="45"/>
        <v>32000</v>
      </c>
      <c r="F334" s="8">
        <v>24000</v>
      </c>
      <c r="G334" s="8">
        <f t="shared" si="46"/>
        <v>133.33333333333334</v>
      </c>
      <c r="H334" s="8"/>
      <c r="I334" s="8">
        <f t="shared" si="47"/>
        <v>48000</v>
      </c>
      <c r="J334" s="8">
        <f t="shared" si="48"/>
        <v>72000</v>
      </c>
    </row>
    <row r="335" spans="1:10" ht="17.25" customHeight="1">
      <c r="A335" s="26">
        <f t="shared" si="49"/>
        <v>314</v>
      </c>
      <c r="B335" s="61" t="s">
        <v>348</v>
      </c>
      <c r="C335" s="8">
        <f>[1]калькуляция!S975</f>
        <v>33608.791932480002</v>
      </c>
      <c r="D335" s="8">
        <v>33000</v>
      </c>
      <c r="E335" s="55">
        <f t="shared" si="45"/>
        <v>33000</v>
      </c>
      <c r="F335" s="8">
        <v>25000</v>
      </c>
      <c r="G335" s="8">
        <f t="shared" si="46"/>
        <v>132</v>
      </c>
      <c r="H335" s="8"/>
      <c r="I335" s="8">
        <f t="shared" si="47"/>
        <v>49500</v>
      </c>
      <c r="J335" s="8">
        <f t="shared" si="48"/>
        <v>74250</v>
      </c>
    </row>
    <row r="336" spans="1:10" ht="17.25" customHeight="1">
      <c r="A336" s="26">
        <f t="shared" si="49"/>
        <v>315</v>
      </c>
      <c r="B336" s="61" t="s">
        <v>349</v>
      </c>
      <c r="C336" s="8">
        <f>[1]калькуляция!S977</f>
        <v>32907.203556480003</v>
      </c>
      <c r="D336" s="8">
        <v>32000</v>
      </c>
      <c r="E336" s="55">
        <f t="shared" si="45"/>
        <v>32000</v>
      </c>
      <c r="F336" s="8">
        <v>25000</v>
      </c>
      <c r="G336" s="8">
        <f t="shared" si="46"/>
        <v>128</v>
      </c>
      <c r="H336" s="8"/>
      <c r="I336" s="8">
        <f t="shared" si="47"/>
        <v>48000</v>
      </c>
      <c r="J336" s="8">
        <f t="shared" si="48"/>
        <v>72000</v>
      </c>
    </row>
    <row r="337" spans="1:10" ht="17.25" customHeight="1">
      <c r="A337" s="26">
        <f t="shared" si="49"/>
        <v>316</v>
      </c>
      <c r="B337" s="61" t="s">
        <v>350</v>
      </c>
      <c r="C337" s="8">
        <f>[1]калькуляция!S979</f>
        <v>21713.635978559996</v>
      </c>
      <c r="D337" s="8">
        <v>21000</v>
      </c>
      <c r="E337" s="55">
        <f t="shared" si="45"/>
        <v>21000</v>
      </c>
      <c r="F337" s="8">
        <v>20000</v>
      </c>
      <c r="G337" s="8">
        <f t="shared" si="46"/>
        <v>105</v>
      </c>
      <c r="H337" s="8"/>
      <c r="I337" s="8">
        <f t="shared" si="47"/>
        <v>31500</v>
      </c>
      <c r="J337" s="8">
        <f t="shared" si="48"/>
        <v>47250</v>
      </c>
    </row>
    <row r="338" spans="1:10" ht="17.25" customHeight="1">
      <c r="A338" s="26">
        <f t="shared" si="49"/>
        <v>317</v>
      </c>
      <c r="B338" s="61" t="s">
        <v>351</v>
      </c>
      <c r="C338" s="8">
        <f>[1]калькуляция!S981</f>
        <v>33013.804956479995</v>
      </c>
      <c r="D338" s="8">
        <v>32000</v>
      </c>
      <c r="E338" s="55">
        <f t="shared" si="45"/>
        <v>33000</v>
      </c>
      <c r="F338" s="8">
        <v>29000</v>
      </c>
      <c r="G338" s="8">
        <f t="shared" si="46"/>
        <v>113.79310344827586</v>
      </c>
      <c r="H338" s="8"/>
      <c r="I338" s="8">
        <f t="shared" si="47"/>
        <v>49500</v>
      </c>
      <c r="J338" s="8">
        <f t="shared" si="48"/>
        <v>74250</v>
      </c>
    </row>
    <row r="339" spans="1:10" ht="17.25" customHeight="1">
      <c r="A339" s="26">
        <f t="shared" si="49"/>
        <v>318</v>
      </c>
      <c r="B339" s="61" t="s">
        <v>352</v>
      </c>
      <c r="C339" s="8">
        <f>[1]калькуляция!S983</f>
        <v>50982.104105279999</v>
      </c>
      <c r="D339" s="8">
        <v>50000</v>
      </c>
      <c r="E339" s="55">
        <f t="shared" si="45"/>
        <v>50000</v>
      </c>
      <c r="F339" s="8">
        <v>41000</v>
      </c>
      <c r="G339" s="8">
        <f t="shared" si="46"/>
        <v>121.95121951219512</v>
      </c>
      <c r="H339" s="8"/>
      <c r="I339" s="8">
        <f t="shared" si="47"/>
        <v>75000</v>
      </c>
      <c r="J339" s="8">
        <f t="shared" si="48"/>
        <v>112500</v>
      </c>
    </row>
    <row r="340" spans="1:10" ht="17.25" customHeight="1">
      <c r="A340" s="26">
        <f t="shared" si="49"/>
        <v>319</v>
      </c>
      <c r="B340" s="61" t="s">
        <v>353</v>
      </c>
      <c r="C340" s="8">
        <f>[1]калькуляция!S985</f>
        <v>27825.547308480003</v>
      </c>
      <c r="D340" s="8">
        <v>27000</v>
      </c>
      <c r="E340" s="55">
        <f t="shared" si="45"/>
        <v>27000</v>
      </c>
      <c r="F340" s="8">
        <v>23000</v>
      </c>
      <c r="G340" s="8">
        <f t="shared" si="46"/>
        <v>117.39130434782609</v>
      </c>
      <c r="H340" s="8"/>
      <c r="I340" s="8">
        <f t="shared" si="47"/>
        <v>40500</v>
      </c>
      <c r="J340" s="8">
        <f t="shared" si="48"/>
        <v>60750</v>
      </c>
    </row>
    <row r="341" spans="1:10" ht="17.25" customHeight="1">
      <c r="A341" s="26">
        <f t="shared" si="49"/>
        <v>320</v>
      </c>
      <c r="B341" s="61" t="s">
        <v>354</v>
      </c>
      <c r="C341" s="8">
        <f>[1]калькуляция!S987</f>
        <v>36808.521716160001</v>
      </c>
      <c r="D341" s="8">
        <v>36000</v>
      </c>
      <c r="E341" s="55">
        <f t="shared" si="45"/>
        <v>36000</v>
      </c>
      <c r="F341" s="8">
        <v>35000</v>
      </c>
      <c r="G341" s="8">
        <f t="shared" si="46"/>
        <v>102.85714285714286</v>
      </c>
      <c r="H341" s="8"/>
      <c r="I341" s="8">
        <f t="shared" si="47"/>
        <v>54000</v>
      </c>
      <c r="J341" s="8">
        <f t="shared" si="48"/>
        <v>81000</v>
      </c>
    </row>
    <row r="342" spans="1:10" ht="17.25" customHeight="1">
      <c r="A342" s="26">
        <f t="shared" si="49"/>
        <v>321</v>
      </c>
      <c r="B342" s="61" t="s">
        <v>355</v>
      </c>
      <c r="C342" s="8">
        <f>[1]калькуляция!S989</f>
        <v>23537.256148799992</v>
      </c>
      <c r="D342" s="8">
        <v>23000</v>
      </c>
      <c r="E342" s="55">
        <f t="shared" si="45"/>
        <v>23000</v>
      </c>
      <c r="F342" s="8">
        <v>18000</v>
      </c>
      <c r="G342" s="8">
        <f t="shared" si="46"/>
        <v>127.77777777777777</v>
      </c>
      <c r="H342" s="8"/>
      <c r="I342" s="8">
        <f t="shared" si="47"/>
        <v>34500</v>
      </c>
      <c r="J342" s="8">
        <f t="shared" si="48"/>
        <v>51750</v>
      </c>
    </row>
    <row r="343" spans="1:10" ht="17.25" customHeight="1">
      <c r="A343" s="26">
        <f t="shared" si="49"/>
        <v>322</v>
      </c>
      <c r="B343" s="61" t="s">
        <v>356</v>
      </c>
      <c r="C343" s="8">
        <f>[1]калькуляция!S991</f>
        <v>10993.703489279998</v>
      </c>
      <c r="D343" s="8">
        <v>10000</v>
      </c>
      <c r="E343" s="55">
        <f t="shared" si="45"/>
        <v>10000</v>
      </c>
      <c r="F343" s="8">
        <v>18000</v>
      </c>
      <c r="G343" s="8">
        <f t="shared" si="46"/>
        <v>55.555555555555557</v>
      </c>
      <c r="H343" s="8"/>
      <c r="I343" s="8">
        <f t="shared" si="47"/>
        <v>15000</v>
      </c>
      <c r="J343" s="8">
        <f t="shared" si="48"/>
        <v>22500</v>
      </c>
    </row>
    <row r="344" spans="1:10" ht="17.25" customHeight="1">
      <c r="A344" s="26">
        <f t="shared" si="49"/>
        <v>323</v>
      </c>
      <c r="B344" s="61" t="s">
        <v>357</v>
      </c>
      <c r="C344" s="8">
        <f>[1]калькуляция!S993</f>
        <v>10780.979489279998</v>
      </c>
      <c r="D344" s="8">
        <v>10000</v>
      </c>
      <c r="E344" s="55">
        <f t="shared" si="45"/>
        <v>10000</v>
      </c>
      <c r="F344" s="8">
        <v>18000</v>
      </c>
      <c r="G344" s="8">
        <f t="shared" si="46"/>
        <v>55.555555555555557</v>
      </c>
      <c r="H344" s="8"/>
      <c r="I344" s="8">
        <f t="shared" si="47"/>
        <v>15000</v>
      </c>
      <c r="J344" s="8">
        <f t="shared" si="48"/>
        <v>22500</v>
      </c>
    </row>
    <row r="345" spans="1:10" ht="17.25" customHeight="1">
      <c r="A345" s="26">
        <f>A344+1</f>
        <v>324</v>
      </c>
      <c r="B345" s="61" t="s">
        <v>358</v>
      </c>
      <c r="C345" s="8">
        <f>[1]калькуляция!S995</f>
        <v>46776.597793919995</v>
      </c>
      <c r="D345" s="8">
        <v>45000</v>
      </c>
      <c r="E345" s="55">
        <f t="shared" si="45"/>
        <v>46000</v>
      </c>
      <c r="F345" s="8">
        <v>0</v>
      </c>
      <c r="G345" s="8"/>
      <c r="H345" s="8"/>
      <c r="I345" s="8">
        <f t="shared" si="47"/>
        <v>69000</v>
      </c>
      <c r="J345" s="8"/>
    </row>
    <row r="346" spans="1:10" ht="17.25" customHeight="1">
      <c r="A346" s="26">
        <f>A345+1</f>
        <v>325</v>
      </c>
      <c r="B346" s="61" t="s">
        <v>359</v>
      </c>
      <c r="C346" s="8">
        <f>[1]калькуляция!S997</f>
        <v>30002.760622080001</v>
      </c>
      <c r="D346" s="8">
        <v>29000</v>
      </c>
      <c r="E346" s="55">
        <f t="shared" si="45"/>
        <v>30000</v>
      </c>
      <c r="F346" s="8">
        <v>29000</v>
      </c>
      <c r="G346" s="8">
        <f t="shared" si="46"/>
        <v>103.44827586206897</v>
      </c>
      <c r="H346" s="8"/>
      <c r="I346" s="8">
        <f t="shared" si="47"/>
        <v>45000</v>
      </c>
      <c r="J346" s="8">
        <f t="shared" si="48"/>
        <v>67500</v>
      </c>
    </row>
    <row r="347" spans="1:10" ht="17.25" customHeight="1">
      <c r="A347" s="26">
        <f t="shared" si="49"/>
        <v>326</v>
      </c>
      <c r="B347" s="61" t="s">
        <v>360</v>
      </c>
      <c r="C347" s="8">
        <f>[1]калькуляция!S999</f>
        <v>42988.352878080004</v>
      </c>
      <c r="D347" s="8">
        <v>42000</v>
      </c>
      <c r="E347" s="55">
        <f t="shared" si="45"/>
        <v>42000</v>
      </c>
      <c r="F347" s="8">
        <v>41000</v>
      </c>
      <c r="G347" s="8">
        <f t="shared" si="46"/>
        <v>102.4390243902439</v>
      </c>
      <c r="H347" s="8"/>
      <c r="I347" s="8">
        <f t="shared" si="47"/>
        <v>63000</v>
      </c>
      <c r="J347" s="8">
        <f t="shared" si="48"/>
        <v>94500</v>
      </c>
    </row>
    <row r="348" spans="1:10" ht="17.25" customHeight="1">
      <c r="A348" s="26">
        <f t="shared" si="49"/>
        <v>327</v>
      </c>
      <c r="B348" s="61" t="s">
        <v>361</v>
      </c>
      <c r="C348" s="8">
        <f>[1]калькуляция!S1001</f>
        <v>35666.827822079998</v>
      </c>
      <c r="D348" s="8">
        <v>35000</v>
      </c>
      <c r="E348" s="55">
        <f t="shared" si="45"/>
        <v>35000</v>
      </c>
      <c r="F348" s="8">
        <v>29000</v>
      </c>
      <c r="G348" s="8">
        <f t="shared" si="46"/>
        <v>120.68965517241379</v>
      </c>
      <c r="H348" s="8"/>
      <c r="I348" s="8">
        <f t="shared" si="47"/>
        <v>52500</v>
      </c>
      <c r="J348" s="8">
        <f t="shared" si="48"/>
        <v>78750</v>
      </c>
    </row>
    <row r="349" spans="1:10" ht="17.25" customHeight="1">
      <c r="A349" s="26">
        <f t="shared" si="49"/>
        <v>328</v>
      </c>
      <c r="B349" s="61" t="s">
        <v>362</v>
      </c>
      <c r="C349" s="8">
        <f>[1]калькуляция!S1003</f>
        <v>48652.420078080002</v>
      </c>
      <c r="D349" s="8">
        <v>47000</v>
      </c>
      <c r="E349" s="55">
        <f t="shared" si="45"/>
        <v>48000</v>
      </c>
      <c r="F349" s="8">
        <v>41000</v>
      </c>
      <c r="G349" s="8">
        <f t="shared" si="46"/>
        <v>117.07317073170732</v>
      </c>
      <c r="H349" s="8"/>
      <c r="I349" s="8">
        <f t="shared" si="47"/>
        <v>72000</v>
      </c>
      <c r="J349" s="8">
        <f t="shared" si="48"/>
        <v>108000</v>
      </c>
    </row>
    <row r="350" spans="1:10" ht="17.25" customHeight="1">
      <c r="A350" s="26">
        <f t="shared" si="49"/>
        <v>329</v>
      </c>
      <c r="B350" s="61" t="s">
        <v>363</v>
      </c>
      <c r="C350" s="8">
        <f>[1]калькуляция!S1005</f>
        <v>35666.827822079998</v>
      </c>
      <c r="D350" s="8">
        <v>35000</v>
      </c>
      <c r="E350" s="55">
        <f t="shared" si="45"/>
        <v>35000</v>
      </c>
      <c r="F350" s="8">
        <v>29000</v>
      </c>
      <c r="G350" s="8">
        <f t="shared" si="46"/>
        <v>120.68965517241379</v>
      </c>
      <c r="H350" s="8"/>
      <c r="I350" s="8">
        <f t="shared" si="47"/>
        <v>52500</v>
      </c>
      <c r="J350" s="8">
        <f t="shared" si="48"/>
        <v>78750</v>
      </c>
    </row>
    <row r="351" spans="1:10" ht="17.25" customHeight="1">
      <c r="A351" s="26">
        <f t="shared" si="49"/>
        <v>330</v>
      </c>
      <c r="B351" s="61" t="s">
        <v>364</v>
      </c>
      <c r="C351" s="8">
        <f>[1]калькуляция!S1007</f>
        <v>48652.420078080002</v>
      </c>
      <c r="D351" s="8">
        <v>47000</v>
      </c>
      <c r="E351" s="55">
        <f t="shared" si="45"/>
        <v>48000</v>
      </c>
      <c r="F351" s="8">
        <v>41000</v>
      </c>
      <c r="G351" s="8">
        <f t="shared" si="46"/>
        <v>117.07317073170732</v>
      </c>
      <c r="H351" s="8"/>
      <c r="I351" s="8">
        <f t="shared" si="47"/>
        <v>72000</v>
      </c>
      <c r="J351" s="8">
        <f t="shared" si="48"/>
        <v>108000</v>
      </c>
    </row>
    <row r="352" spans="1:10" ht="17.25" customHeight="1">
      <c r="A352" s="26">
        <f t="shared" si="49"/>
        <v>331</v>
      </c>
      <c r="B352" s="61" t="s">
        <v>365</v>
      </c>
      <c r="C352" s="8">
        <f>[1]калькуляция!S1009</f>
        <v>35543.434222080003</v>
      </c>
      <c r="D352" s="8">
        <v>34000</v>
      </c>
      <c r="E352" s="55">
        <f t="shared" si="45"/>
        <v>35000</v>
      </c>
      <c r="F352" s="8">
        <v>26000</v>
      </c>
      <c r="G352" s="8">
        <f t="shared" si="46"/>
        <v>134.61538461538461</v>
      </c>
      <c r="H352" s="8"/>
      <c r="I352" s="8">
        <f t="shared" si="47"/>
        <v>52500</v>
      </c>
      <c r="J352" s="8">
        <f t="shared" si="48"/>
        <v>78750</v>
      </c>
    </row>
    <row r="353" spans="1:10" ht="17.25" customHeight="1">
      <c r="A353" s="26">
        <f t="shared" si="49"/>
        <v>332</v>
      </c>
      <c r="B353" s="61" t="s">
        <v>366</v>
      </c>
      <c r="C353" s="8">
        <f>[1]калькуляция!S1011</f>
        <v>48529.026478079999</v>
      </c>
      <c r="D353" s="8">
        <v>47000</v>
      </c>
      <c r="E353" s="55">
        <f t="shared" si="45"/>
        <v>48000</v>
      </c>
      <c r="F353" s="8">
        <v>41000</v>
      </c>
      <c r="G353" s="8">
        <f t="shared" si="46"/>
        <v>117.07317073170732</v>
      </c>
      <c r="H353" s="8"/>
      <c r="I353" s="8">
        <f t="shared" si="47"/>
        <v>72000</v>
      </c>
      <c r="J353" s="8">
        <f t="shared" si="48"/>
        <v>108000</v>
      </c>
    </row>
    <row r="354" spans="1:10" ht="17.25" customHeight="1">
      <c r="A354" s="26">
        <f t="shared" si="49"/>
        <v>333</v>
      </c>
      <c r="B354" s="61" t="s">
        <v>367</v>
      </c>
      <c r="C354" s="8">
        <f>[1]калькуляция!S1013</f>
        <v>35666.827822079998</v>
      </c>
      <c r="D354" s="8">
        <v>35000</v>
      </c>
      <c r="E354" s="55">
        <f t="shared" si="45"/>
        <v>35000</v>
      </c>
      <c r="F354" s="8">
        <v>29000</v>
      </c>
      <c r="G354" s="8">
        <f t="shared" si="46"/>
        <v>120.68965517241379</v>
      </c>
      <c r="H354" s="8"/>
      <c r="I354" s="8">
        <f t="shared" si="47"/>
        <v>52500</v>
      </c>
      <c r="J354" s="8">
        <f t="shared" si="48"/>
        <v>78750</v>
      </c>
    </row>
    <row r="355" spans="1:10" ht="17.25" customHeight="1">
      <c r="A355" s="26">
        <f t="shared" si="49"/>
        <v>334</v>
      </c>
      <c r="B355" s="61" t="s">
        <v>368</v>
      </c>
      <c r="C355" s="8">
        <f>[1]калькуляция!S1015</f>
        <v>48652.420078080002</v>
      </c>
      <c r="D355" s="8">
        <v>47000</v>
      </c>
      <c r="E355" s="55">
        <f t="shared" si="45"/>
        <v>48000</v>
      </c>
      <c r="F355" s="8">
        <v>41000</v>
      </c>
      <c r="G355" s="8">
        <f t="shared" si="46"/>
        <v>117.07317073170732</v>
      </c>
      <c r="H355" s="8"/>
      <c r="I355" s="8">
        <f t="shared" si="47"/>
        <v>72000</v>
      </c>
      <c r="J355" s="8">
        <f t="shared" si="48"/>
        <v>108000</v>
      </c>
    </row>
    <row r="356" spans="1:10" ht="17.25" customHeight="1">
      <c r="A356" s="26">
        <f t="shared" si="49"/>
        <v>335</v>
      </c>
      <c r="B356" s="61" t="s">
        <v>369</v>
      </c>
      <c r="C356" s="8">
        <f>[1]калькуляция!S1017</f>
        <v>23497.459660799999</v>
      </c>
      <c r="D356" s="8">
        <v>23000</v>
      </c>
      <c r="E356" s="55">
        <f t="shared" si="45"/>
        <v>23000</v>
      </c>
      <c r="F356" s="8">
        <v>29000</v>
      </c>
      <c r="G356" s="8">
        <f t="shared" si="46"/>
        <v>79.310344827586206</v>
      </c>
      <c r="H356" s="8"/>
      <c r="I356" s="8">
        <f t="shared" si="47"/>
        <v>34500</v>
      </c>
      <c r="J356" s="8">
        <f t="shared" si="48"/>
        <v>51750</v>
      </c>
    </row>
    <row r="357" spans="1:10" ht="17.25" customHeight="1">
      <c r="A357" s="26">
        <f t="shared" si="49"/>
        <v>336</v>
      </c>
      <c r="B357" s="61" t="s">
        <v>370</v>
      </c>
      <c r="C357" s="8">
        <f>[1]калькуляция!S1019</f>
        <v>36483.051916800003</v>
      </c>
      <c r="D357" s="8">
        <v>35000</v>
      </c>
      <c r="E357" s="55">
        <f t="shared" si="45"/>
        <v>36000</v>
      </c>
      <c r="F357" s="8">
        <v>41000</v>
      </c>
      <c r="G357" s="8">
        <f t="shared" si="46"/>
        <v>87.804878048780495</v>
      </c>
      <c r="H357" s="8"/>
      <c r="I357" s="8">
        <f t="shared" si="47"/>
        <v>54000</v>
      </c>
      <c r="J357" s="8">
        <f t="shared" si="48"/>
        <v>81000</v>
      </c>
    </row>
    <row r="358" spans="1:10" ht="17.25" customHeight="1">
      <c r="A358" s="26">
        <f t="shared" si="49"/>
        <v>337</v>
      </c>
      <c r="B358" s="61" t="s">
        <v>371</v>
      </c>
      <c r="C358" s="8">
        <f>[1]калькуляция!S1021</f>
        <v>35543.434222080003</v>
      </c>
      <c r="D358" s="8">
        <v>34000</v>
      </c>
      <c r="E358" s="55">
        <f t="shared" si="45"/>
        <v>35000</v>
      </c>
      <c r="F358" s="8">
        <v>29000</v>
      </c>
      <c r="G358" s="8">
        <f t="shared" si="46"/>
        <v>120.68965517241379</v>
      </c>
      <c r="H358" s="8"/>
      <c r="I358" s="8">
        <f t="shared" si="47"/>
        <v>52500</v>
      </c>
      <c r="J358" s="8">
        <f t="shared" si="48"/>
        <v>78750</v>
      </c>
    </row>
    <row r="359" spans="1:10" ht="17.25" customHeight="1">
      <c r="A359" s="26">
        <f t="shared" si="49"/>
        <v>338</v>
      </c>
      <c r="B359" s="61" t="s">
        <v>372</v>
      </c>
      <c r="C359" s="8">
        <f>[1]калькуляция!S1023</f>
        <v>48529.026478079999</v>
      </c>
      <c r="D359" s="8">
        <v>47000</v>
      </c>
      <c r="E359" s="55">
        <f t="shared" si="45"/>
        <v>48000</v>
      </c>
      <c r="F359" s="8">
        <v>41000</v>
      </c>
      <c r="G359" s="8">
        <f t="shared" si="46"/>
        <v>117.07317073170732</v>
      </c>
      <c r="H359" s="8"/>
      <c r="I359" s="8">
        <f t="shared" si="47"/>
        <v>72000</v>
      </c>
      <c r="J359" s="8">
        <f t="shared" si="48"/>
        <v>108000</v>
      </c>
    </row>
    <row r="360" spans="1:10" ht="17.25" customHeight="1">
      <c r="A360" s="26">
        <f t="shared" si="49"/>
        <v>339</v>
      </c>
      <c r="B360" s="61" t="s">
        <v>373</v>
      </c>
      <c r="C360" s="8">
        <f>[1]калькуляция!S1025</f>
        <v>35543.434222080003</v>
      </c>
      <c r="D360" s="8">
        <v>34000</v>
      </c>
      <c r="E360" s="55">
        <f t="shared" si="45"/>
        <v>35000</v>
      </c>
      <c r="F360" s="8">
        <v>29000</v>
      </c>
      <c r="G360" s="8">
        <f t="shared" si="46"/>
        <v>120.68965517241379</v>
      </c>
      <c r="H360" s="8"/>
      <c r="I360" s="8">
        <f t="shared" si="47"/>
        <v>52500</v>
      </c>
      <c r="J360" s="8">
        <f t="shared" si="48"/>
        <v>78750</v>
      </c>
    </row>
    <row r="361" spans="1:10" ht="17.25" customHeight="1">
      <c r="A361" s="26">
        <f t="shared" si="49"/>
        <v>340</v>
      </c>
      <c r="B361" s="61" t="s">
        <v>374</v>
      </c>
      <c r="C361" s="8">
        <f>[1]калькуляция!S1027</f>
        <v>48529.026478079999</v>
      </c>
      <c r="D361" s="8">
        <v>47000</v>
      </c>
      <c r="E361" s="55">
        <f t="shared" si="45"/>
        <v>48000</v>
      </c>
      <c r="F361" s="8">
        <v>41000</v>
      </c>
      <c r="G361" s="8">
        <f t="shared" si="46"/>
        <v>117.07317073170732</v>
      </c>
      <c r="H361" s="8"/>
      <c r="I361" s="8">
        <f t="shared" si="47"/>
        <v>72000</v>
      </c>
      <c r="J361" s="8">
        <f t="shared" si="48"/>
        <v>108000</v>
      </c>
    </row>
    <row r="362" spans="1:10" ht="17.25" customHeight="1">
      <c r="A362" s="26">
        <f t="shared" si="49"/>
        <v>341</v>
      </c>
      <c r="B362" s="61" t="s">
        <v>375</v>
      </c>
      <c r="C362" s="8">
        <f>[1]калькуляция!S1029</f>
        <v>35543.434222080003</v>
      </c>
      <c r="D362" s="8">
        <v>34000</v>
      </c>
      <c r="E362" s="55">
        <f t="shared" si="45"/>
        <v>35000</v>
      </c>
      <c r="F362" s="8">
        <v>29000</v>
      </c>
      <c r="G362" s="8">
        <f t="shared" si="46"/>
        <v>120.68965517241379</v>
      </c>
      <c r="H362" s="8"/>
      <c r="I362" s="8">
        <f t="shared" si="47"/>
        <v>52500</v>
      </c>
      <c r="J362" s="8">
        <f t="shared" si="48"/>
        <v>78750</v>
      </c>
    </row>
    <row r="363" spans="1:10" ht="17.25" customHeight="1">
      <c r="A363" s="26">
        <f t="shared" si="49"/>
        <v>342</v>
      </c>
      <c r="B363" s="61" t="s">
        <v>376</v>
      </c>
      <c r="C363" s="8">
        <f>[1]калькуляция!S1031</f>
        <v>48529.026478079999</v>
      </c>
      <c r="D363" s="8">
        <v>47000</v>
      </c>
      <c r="E363" s="55">
        <f t="shared" si="45"/>
        <v>48000</v>
      </c>
      <c r="F363" s="8">
        <v>41000</v>
      </c>
      <c r="G363" s="8">
        <f t="shared" si="46"/>
        <v>117.07317073170732</v>
      </c>
      <c r="H363" s="8"/>
      <c r="I363" s="8">
        <f t="shared" si="47"/>
        <v>72000</v>
      </c>
      <c r="J363" s="8">
        <f t="shared" si="48"/>
        <v>108000</v>
      </c>
    </row>
    <row r="364" spans="1:10" ht="17.25" customHeight="1">
      <c r="A364" s="26">
        <f t="shared" si="49"/>
        <v>343</v>
      </c>
      <c r="B364" s="61" t="s">
        <v>377</v>
      </c>
      <c r="C364" s="8">
        <f>[1]калькуляция!S1033</f>
        <v>35543.434222080003</v>
      </c>
      <c r="D364" s="8">
        <v>34000</v>
      </c>
      <c r="E364" s="55">
        <f>ROUNDDOWN(C364/1000,0)*1000</f>
        <v>35000</v>
      </c>
      <c r="F364" s="8">
        <v>41000</v>
      </c>
      <c r="G364" s="8">
        <f>E364/F364%</f>
        <v>85.365853658536579</v>
      </c>
      <c r="H364" s="8"/>
      <c r="I364" s="8">
        <f>E364*1.5</f>
        <v>52500</v>
      </c>
      <c r="J364" s="8"/>
    </row>
    <row r="365" spans="1:10" ht="17.25" customHeight="1">
      <c r="A365" s="26">
        <f t="shared" si="49"/>
        <v>344</v>
      </c>
      <c r="B365" s="61" t="s">
        <v>378</v>
      </c>
      <c r="C365" s="8">
        <f>[1]калькуляция!S1035</f>
        <v>48529.026478079999</v>
      </c>
      <c r="D365" s="8">
        <v>47000</v>
      </c>
      <c r="E365" s="55">
        <f>ROUNDDOWN(C365/1000,0)*1000</f>
        <v>48000</v>
      </c>
      <c r="F365" s="8">
        <v>41000</v>
      </c>
      <c r="G365" s="8">
        <f>E365/F365%</f>
        <v>117.07317073170732</v>
      </c>
      <c r="H365" s="8"/>
      <c r="I365" s="8">
        <f>E365*1.5</f>
        <v>72000</v>
      </c>
      <c r="J365" s="8"/>
    </row>
    <row r="366" spans="1:10" ht="17.25" customHeight="1">
      <c r="A366" s="26">
        <f t="shared" si="49"/>
        <v>345</v>
      </c>
      <c r="B366" s="61" t="s">
        <v>379</v>
      </c>
      <c r="C366" s="8">
        <f>[1]калькуляция!S1037</f>
        <v>111781.21971455999</v>
      </c>
      <c r="D366" s="8">
        <v>109000</v>
      </c>
      <c r="E366" s="55">
        <f>ROUNDDOWN(C366/1000,0)*1000</f>
        <v>111000</v>
      </c>
      <c r="F366" s="8">
        <v>41000</v>
      </c>
      <c r="G366" s="8">
        <f>E366/F366%</f>
        <v>270.73170731707319</v>
      </c>
      <c r="H366" s="8"/>
      <c r="I366" s="8">
        <f>E366*1.5</f>
        <v>166500</v>
      </c>
      <c r="J366" s="8"/>
    </row>
    <row r="367" spans="1:10" ht="17.25" customHeight="1">
      <c r="A367" s="26">
        <f t="shared" si="49"/>
        <v>346</v>
      </c>
      <c r="B367" s="61" t="s">
        <v>380</v>
      </c>
      <c r="C367" s="8">
        <f>[1]калькуляция!S1039</f>
        <v>124766.81197056</v>
      </c>
      <c r="D367" s="8">
        <v>122000</v>
      </c>
      <c r="E367" s="55">
        <f>ROUNDDOWN(C367/1000,0)*1000</f>
        <v>124000</v>
      </c>
      <c r="F367" s="8">
        <v>41000</v>
      </c>
      <c r="G367" s="8">
        <f>E367/F367%</f>
        <v>302.4390243902439</v>
      </c>
      <c r="H367" s="8"/>
      <c r="I367" s="8">
        <f>E367*1.5</f>
        <v>186000</v>
      </c>
      <c r="J367" s="8"/>
    </row>
    <row r="368" spans="1:10" ht="17.25" customHeight="1">
      <c r="A368" s="26">
        <f>A367+1</f>
        <v>347</v>
      </c>
      <c r="B368" s="61" t="s">
        <v>381</v>
      </c>
      <c r="C368" s="8">
        <f>[1]калькуляция!S1041</f>
        <v>55944.348180479996</v>
      </c>
      <c r="D368" s="8">
        <v>54000</v>
      </c>
      <c r="E368" s="55">
        <f t="shared" si="45"/>
        <v>55000</v>
      </c>
      <c r="F368" s="8">
        <v>21000</v>
      </c>
      <c r="G368" s="8">
        <f t="shared" si="46"/>
        <v>261.90476190476193</v>
      </c>
      <c r="H368" s="8"/>
      <c r="I368" s="8">
        <f t="shared" si="47"/>
        <v>82500</v>
      </c>
      <c r="J368" s="8">
        <f t="shared" si="48"/>
        <v>123750</v>
      </c>
    </row>
    <row r="369" spans="1:10" ht="17.25" customHeight="1">
      <c r="A369" s="26">
        <f t="shared" si="49"/>
        <v>348</v>
      </c>
      <c r="B369" s="61" t="s">
        <v>382</v>
      </c>
      <c r="C369" s="8">
        <f>[1]калькуляция!S1043</f>
        <v>31402.144511999999</v>
      </c>
      <c r="D369" s="8">
        <v>30000</v>
      </c>
      <c r="E369" s="55">
        <f t="shared" si="45"/>
        <v>31000</v>
      </c>
      <c r="F369" s="8">
        <v>21000</v>
      </c>
      <c r="G369" s="8">
        <f t="shared" si="46"/>
        <v>147.61904761904762</v>
      </c>
      <c r="H369" s="8"/>
      <c r="I369" s="8">
        <f t="shared" si="47"/>
        <v>46500</v>
      </c>
      <c r="J369" s="8">
        <f t="shared" si="48"/>
        <v>69750</v>
      </c>
    </row>
    <row r="370" spans="1:10" ht="17.25" customHeight="1">
      <c r="A370" s="26">
        <f t="shared" si="49"/>
        <v>349</v>
      </c>
      <c r="B370" s="61" t="s">
        <v>383</v>
      </c>
      <c r="C370" s="8">
        <f>[1]калькуляция!S1045</f>
        <v>25984.864512</v>
      </c>
      <c r="D370" s="8">
        <v>25000</v>
      </c>
      <c r="E370" s="55">
        <f t="shared" si="45"/>
        <v>25000</v>
      </c>
      <c r="F370" s="8">
        <v>22000</v>
      </c>
      <c r="G370" s="8">
        <f t="shared" si="46"/>
        <v>113.63636363636364</v>
      </c>
      <c r="H370" s="8"/>
      <c r="I370" s="8">
        <f t="shared" si="47"/>
        <v>37500</v>
      </c>
      <c r="J370" s="8">
        <f t="shared" si="48"/>
        <v>56250</v>
      </c>
    </row>
    <row r="371" spans="1:10" ht="17.25" customHeight="1">
      <c r="A371" s="26">
        <f t="shared" si="49"/>
        <v>350</v>
      </c>
      <c r="B371" s="61" t="s">
        <v>384</v>
      </c>
      <c r="C371" s="8">
        <f>[1]калькуляция!S1047</f>
        <v>38970.456767999996</v>
      </c>
      <c r="D371" s="8">
        <v>38000</v>
      </c>
      <c r="E371" s="55">
        <f t="shared" si="45"/>
        <v>38000</v>
      </c>
      <c r="F371" s="8">
        <v>38000</v>
      </c>
      <c r="G371" s="8">
        <f t="shared" si="46"/>
        <v>100</v>
      </c>
      <c r="H371" s="8"/>
      <c r="I371" s="8">
        <f t="shared" si="47"/>
        <v>57000</v>
      </c>
      <c r="J371" s="8">
        <f t="shared" si="48"/>
        <v>85500</v>
      </c>
    </row>
    <row r="372" spans="1:10" ht="17.25" customHeight="1">
      <c r="A372" s="26">
        <f t="shared" si="49"/>
        <v>351</v>
      </c>
      <c r="B372" s="61" t="s">
        <v>385</v>
      </c>
      <c r="C372" s="8">
        <f>[1]калькуляция!S1049</f>
        <v>93422.212652159986</v>
      </c>
      <c r="D372" s="8">
        <v>91000</v>
      </c>
      <c r="E372" s="55">
        <f t="shared" si="45"/>
        <v>93000</v>
      </c>
      <c r="F372" s="8">
        <v>77000</v>
      </c>
      <c r="G372" s="8">
        <f t="shared" si="46"/>
        <v>120.77922077922078</v>
      </c>
      <c r="H372" s="8"/>
      <c r="I372" s="8">
        <f t="shared" si="47"/>
        <v>139500</v>
      </c>
      <c r="J372" s="8">
        <f t="shared" si="48"/>
        <v>209250</v>
      </c>
    </row>
    <row r="373" spans="1:10" ht="17.25" customHeight="1">
      <c r="A373" s="26">
        <f t="shared" si="49"/>
        <v>352</v>
      </c>
      <c r="B373" s="61" t="s">
        <v>386</v>
      </c>
      <c r="C373" s="8">
        <f>[1]калькуляция!S1051</f>
        <v>116533.04136767999</v>
      </c>
      <c r="D373" s="8">
        <v>114000</v>
      </c>
      <c r="E373" s="55">
        <f t="shared" si="45"/>
        <v>116000</v>
      </c>
      <c r="F373" s="8">
        <v>98000</v>
      </c>
      <c r="G373" s="8">
        <f t="shared" si="46"/>
        <v>118.36734693877551</v>
      </c>
      <c r="H373" s="8"/>
      <c r="I373" s="8">
        <f t="shared" si="47"/>
        <v>174000</v>
      </c>
      <c r="J373" s="8">
        <f t="shared" si="48"/>
        <v>261000</v>
      </c>
    </row>
    <row r="374" spans="1:10" ht="18.75" customHeight="1">
      <c r="A374" s="26">
        <f t="shared" si="49"/>
        <v>353</v>
      </c>
      <c r="B374" s="61" t="s">
        <v>387</v>
      </c>
      <c r="C374" s="8">
        <f>[1]калькуляция!S1053</f>
        <v>26720.164511999999</v>
      </c>
      <c r="D374" s="8">
        <v>26000</v>
      </c>
      <c r="E374" s="55">
        <f t="shared" si="45"/>
        <v>26000</v>
      </c>
      <c r="F374" s="8">
        <v>19000</v>
      </c>
      <c r="G374" s="8">
        <f t="shared" si="46"/>
        <v>136.84210526315789</v>
      </c>
      <c r="H374" s="8"/>
      <c r="I374" s="8">
        <f t="shared" si="47"/>
        <v>39000</v>
      </c>
      <c r="J374" s="8">
        <f t="shared" si="48"/>
        <v>58500</v>
      </c>
    </row>
    <row r="375" spans="1:10" ht="18.75" customHeight="1">
      <c r="A375" s="26">
        <f t="shared" si="49"/>
        <v>354</v>
      </c>
      <c r="B375" s="61" t="s">
        <v>388</v>
      </c>
      <c r="C375" s="8">
        <f>[1]калькуляция!S1055</f>
        <v>39705.756767999999</v>
      </c>
      <c r="D375" s="8">
        <v>39000</v>
      </c>
      <c r="E375" s="55">
        <f t="shared" si="45"/>
        <v>39000</v>
      </c>
      <c r="F375" s="8">
        <v>24000</v>
      </c>
      <c r="G375" s="8">
        <f t="shared" si="46"/>
        <v>162.5</v>
      </c>
      <c r="H375" s="8"/>
      <c r="I375" s="8">
        <f t="shared" si="47"/>
        <v>58500</v>
      </c>
      <c r="J375" s="8">
        <f t="shared" si="48"/>
        <v>87750</v>
      </c>
    </row>
    <row r="376" spans="1:10" ht="31.5">
      <c r="A376" s="26">
        <f t="shared" si="49"/>
        <v>355</v>
      </c>
      <c r="B376" s="61" t="s">
        <v>389</v>
      </c>
      <c r="C376" s="8">
        <f>[1]калькуляция!S1057</f>
        <v>25971.184512</v>
      </c>
      <c r="D376" s="8">
        <v>25000</v>
      </c>
      <c r="E376" s="55">
        <f t="shared" si="45"/>
        <v>25000</v>
      </c>
      <c r="F376" s="8">
        <v>20000</v>
      </c>
      <c r="G376" s="8">
        <f t="shared" si="46"/>
        <v>125</v>
      </c>
      <c r="H376" s="8"/>
      <c r="I376" s="8">
        <f t="shared" si="47"/>
        <v>37500</v>
      </c>
      <c r="J376" s="8">
        <f t="shared" si="48"/>
        <v>56250</v>
      </c>
    </row>
    <row r="377" spans="1:10" ht="36" customHeight="1">
      <c r="A377" s="26">
        <f t="shared" si="49"/>
        <v>356</v>
      </c>
      <c r="B377" s="61" t="s">
        <v>390</v>
      </c>
      <c r="C377" s="8">
        <f>[1]калькуляция!S1059</f>
        <v>51940.018690559999</v>
      </c>
      <c r="D377" s="8">
        <v>51000</v>
      </c>
      <c r="E377" s="55">
        <f t="shared" si="45"/>
        <v>51000</v>
      </c>
      <c r="F377" s="8">
        <v>59000</v>
      </c>
      <c r="G377" s="8">
        <f t="shared" si="46"/>
        <v>86.440677966101688</v>
      </c>
      <c r="H377" s="8"/>
      <c r="I377" s="8">
        <f t="shared" si="47"/>
        <v>76500</v>
      </c>
      <c r="J377" s="8">
        <f t="shared" si="48"/>
        <v>114750</v>
      </c>
    </row>
    <row r="378" spans="1:10" ht="18.75" customHeight="1">
      <c r="A378" s="26">
        <f t="shared" si="49"/>
        <v>357</v>
      </c>
      <c r="B378" s="61" t="s">
        <v>391</v>
      </c>
      <c r="C378" s="8">
        <f>[1]калькуляция!S1061</f>
        <v>25971.184512</v>
      </c>
      <c r="D378" s="8">
        <v>25000</v>
      </c>
      <c r="E378" s="55">
        <f t="shared" si="45"/>
        <v>25000</v>
      </c>
      <c r="F378" s="8">
        <v>19000</v>
      </c>
      <c r="G378" s="8">
        <f t="shared" si="46"/>
        <v>131.57894736842104</v>
      </c>
      <c r="H378" s="8"/>
      <c r="I378" s="8">
        <f t="shared" si="47"/>
        <v>37500</v>
      </c>
      <c r="J378" s="8">
        <f t="shared" si="48"/>
        <v>56250</v>
      </c>
    </row>
    <row r="379" spans="1:10" ht="31.5">
      <c r="A379" s="26">
        <f t="shared" si="49"/>
        <v>358</v>
      </c>
      <c r="B379" s="61" t="s">
        <v>392</v>
      </c>
      <c r="C379" s="8">
        <f>[1]калькуляция!S1063</f>
        <v>51940.018690559999</v>
      </c>
      <c r="D379" s="8">
        <v>51000</v>
      </c>
      <c r="E379" s="55">
        <f t="shared" si="45"/>
        <v>51000</v>
      </c>
      <c r="F379" s="8">
        <v>59000</v>
      </c>
      <c r="G379" s="8">
        <f t="shared" si="46"/>
        <v>86.440677966101688</v>
      </c>
      <c r="H379" s="8"/>
      <c r="I379" s="8">
        <f t="shared" si="47"/>
        <v>76500</v>
      </c>
      <c r="J379" s="8">
        <f t="shared" si="48"/>
        <v>114750</v>
      </c>
    </row>
    <row r="380" spans="1:10" ht="20.25" customHeight="1">
      <c r="A380" s="26">
        <f t="shared" si="49"/>
        <v>359</v>
      </c>
      <c r="B380" s="61" t="s">
        <v>393</v>
      </c>
      <c r="C380" s="8">
        <f>[1]калькуляция!S1065</f>
        <v>51940.018690559999</v>
      </c>
      <c r="D380" s="8">
        <v>51000</v>
      </c>
      <c r="E380" s="55">
        <f t="shared" si="45"/>
        <v>51000</v>
      </c>
      <c r="F380" s="8">
        <v>59000</v>
      </c>
      <c r="G380" s="8">
        <f t="shared" si="46"/>
        <v>86.440677966101688</v>
      </c>
      <c r="H380" s="8"/>
      <c r="I380" s="8">
        <f t="shared" si="47"/>
        <v>76500</v>
      </c>
      <c r="J380" s="8">
        <f t="shared" si="48"/>
        <v>114750</v>
      </c>
    </row>
    <row r="381" spans="1:10" ht="20.25" customHeight="1">
      <c r="A381" s="26">
        <f t="shared" si="49"/>
        <v>360</v>
      </c>
      <c r="B381" s="61" t="s">
        <v>394</v>
      </c>
      <c r="C381" s="8">
        <f>[1]калькуляция!S1067</f>
        <v>44525.904767999993</v>
      </c>
      <c r="D381" s="8">
        <v>43000</v>
      </c>
      <c r="E381" s="55">
        <f t="shared" si="45"/>
        <v>44000</v>
      </c>
      <c r="F381" s="8">
        <v>21000</v>
      </c>
      <c r="G381" s="8">
        <f t="shared" si="46"/>
        <v>209.52380952380952</v>
      </c>
      <c r="H381" s="8"/>
      <c r="I381" s="8">
        <f t="shared" si="47"/>
        <v>66000</v>
      </c>
      <c r="J381" s="8">
        <f t="shared" si="48"/>
        <v>99000</v>
      </c>
    </row>
    <row r="382" spans="1:10" ht="20.25" customHeight="1">
      <c r="A382" s="26">
        <f t="shared" si="49"/>
        <v>361</v>
      </c>
      <c r="B382" s="61" t="s">
        <v>395</v>
      </c>
      <c r="C382" s="8">
        <f>[1]калькуляция!S1069</f>
        <v>36158.001984000002</v>
      </c>
      <c r="D382" s="8">
        <v>35000</v>
      </c>
      <c r="E382" s="55">
        <f t="shared" si="45"/>
        <v>36000</v>
      </c>
      <c r="F382" s="8">
        <v>22000</v>
      </c>
      <c r="G382" s="8">
        <f t="shared" si="46"/>
        <v>163.63636363636363</v>
      </c>
      <c r="H382" s="8"/>
      <c r="I382" s="8">
        <f t="shared" si="47"/>
        <v>54000</v>
      </c>
      <c r="J382" s="8">
        <f t="shared" si="48"/>
        <v>81000</v>
      </c>
    </row>
    <row r="383" spans="1:10" ht="20.25" customHeight="1">
      <c r="A383" s="26">
        <f t="shared" si="49"/>
        <v>362</v>
      </c>
      <c r="B383" s="61" t="s">
        <v>396</v>
      </c>
      <c r="C383" s="8">
        <f>[1]калькуляция!S1071</f>
        <v>44720.844767999995</v>
      </c>
      <c r="D383" s="8">
        <v>43000</v>
      </c>
      <c r="E383" s="55">
        <f t="shared" si="45"/>
        <v>44000</v>
      </c>
      <c r="F383" s="8">
        <v>20000</v>
      </c>
      <c r="G383" s="8">
        <f t="shared" si="46"/>
        <v>220</v>
      </c>
      <c r="H383" s="8"/>
      <c r="I383" s="8">
        <f t="shared" si="47"/>
        <v>66000</v>
      </c>
      <c r="J383" s="8">
        <f t="shared" si="48"/>
        <v>99000</v>
      </c>
    </row>
    <row r="384" spans="1:10" ht="20.25" customHeight="1">
      <c r="A384" s="26">
        <f t="shared" si="49"/>
        <v>363</v>
      </c>
      <c r="B384" s="61" t="s">
        <v>397</v>
      </c>
      <c r="C384" s="8">
        <f>[1]калькуляция!S1073</f>
        <v>27795.184512000007</v>
      </c>
      <c r="D384" s="8">
        <v>27000</v>
      </c>
      <c r="E384" s="55">
        <f t="shared" si="45"/>
        <v>27000</v>
      </c>
      <c r="F384" s="8">
        <v>21000</v>
      </c>
      <c r="G384" s="8">
        <f t="shared" si="46"/>
        <v>128.57142857142858</v>
      </c>
      <c r="H384" s="8"/>
      <c r="I384" s="8">
        <f t="shared" si="47"/>
        <v>40500</v>
      </c>
      <c r="J384" s="8">
        <f t="shared" si="48"/>
        <v>60750</v>
      </c>
    </row>
    <row r="385" spans="1:10" ht="20.25" customHeight="1">
      <c r="A385" s="26">
        <f t="shared" si="49"/>
        <v>364</v>
      </c>
      <c r="B385" s="61" t="s">
        <v>398</v>
      </c>
      <c r="C385" s="8">
        <f>[1]калькуляция!S1075</f>
        <v>56198.79618048</v>
      </c>
      <c r="D385" s="8">
        <v>55000</v>
      </c>
      <c r="E385" s="55">
        <f t="shared" si="45"/>
        <v>56000</v>
      </c>
      <c r="F385" s="8">
        <v>23000</v>
      </c>
      <c r="G385" s="8">
        <f t="shared" si="46"/>
        <v>243.47826086956522</v>
      </c>
      <c r="H385" s="8"/>
      <c r="I385" s="8">
        <f t="shared" si="47"/>
        <v>84000</v>
      </c>
      <c r="J385" s="8">
        <f t="shared" si="48"/>
        <v>126000</v>
      </c>
    </row>
    <row r="386" spans="1:10" ht="20.25" customHeight="1">
      <c r="A386" s="26">
        <f t="shared" si="49"/>
        <v>365</v>
      </c>
      <c r="B386" s="61" t="s">
        <v>399</v>
      </c>
      <c r="C386" s="8">
        <f>[1]калькуляция!S1077</f>
        <v>31735.252512000003</v>
      </c>
      <c r="D386" s="8">
        <v>31000</v>
      </c>
      <c r="E386" s="55">
        <f t="shared" si="45"/>
        <v>31000</v>
      </c>
      <c r="F386" s="8">
        <v>19000</v>
      </c>
      <c r="G386" s="8">
        <f t="shared" si="46"/>
        <v>163.15789473684211</v>
      </c>
      <c r="H386" s="8"/>
      <c r="I386" s="8">
        <f t="shared" si="47"/>
        <v>46500</v>
      </c>
      <c r="J386" s="8">
        <f t="shared" si="48"/>
        <v>69750</v>
      </c>
    </row>
    <row r="387" spans="1:10" ht="15.75" customHeight="1">
      <c r="A387" s="73" t="s">
        <v>400</v>
      </c>
      <c r="B387" s="74"/>
      <c r="C387" s="33"/>
      <c r="D387" s="33"/>
      <c r="E387" s="57"/>
      <c r="F387" s="33"/>
      <c r="G387" s="33"/>
      <c r="H387" s="33"/>
      <c r="I387" s="33"/>
      <c r="J387" s="34"/>
    </row>
    <row r="388" spans="1:10" ht="18" customHeight="1">
      <c r="A388" s="36">
        <f>A386+1</f>
        <v>366</v>
      </c>
      <c r="B388" s="60" t="s">
        <v>401</v>
      </c>
      <c r="C388" s="8">
        <f>[1]калькуляция!S1080</f>
        <v>35440.355895458284</v>
      </c>
      <c r="D388" s="8">
        <v>34000</v>
      </c>
      <c r="E388" s="55">
        <f t="shared" ref="E388:E401" si="50">ROUNDDOWN(C388/1000,0)*1000</f>
        <v>35000</v>
      </c>
      <c r="F388" s="8">
        <v>23000</v>
      </c>
      <c r="G388" s="8">
        <f t="shared" si="46"/>
        <v>152.17391304347825</v>
      </c>
      <c r="H388" s="8"/>
      <c r="I388" s="8">
        <f t="shared" ref="I388:I401" si="51">E388*1.5</f>
        <v>52500</v>
      </c>
      <c r="J388" s="8">
        <f t="shared" ref="J388:J401" si="52">I388*1.5</f>
        <v>78750</v>
      </c>
    </row>
    <row r="389" spans="1:10" ht="18" customHeight="1">
      <c r="A389" s="26">
        <f>A388+1</f>
        <v>367</v>
      </c>
      <c r="B389" s="7" t="s">
        <v>402</v>
      </c>
      <c r="C389" s="8">
        <f>[1]калькуляция!S1082</f>
        <v>88804.931790916569</v>
      </c>
      <c r="D389" s="8">
        <v>87000</v>
      </c>
      <c r="E389" s="55">
        <f t="shared" si="50"/>
        <v>88000</v>
      </c>
      <c r="F389" s="8">
        <v>50000</v>
      </c>
      <c r="G389" s="8">
        <f t="shared" si="46"/>
        <v>176</v>
      </c>
      <c r="H389" s="8"/>
      <c r="I389" s="8">
        <f t="shared" si="51"/>
        <v>132000</v>
      </c>
      <c r="J389" s="8">
        <f t="shared" si="52"/>
        <v>198000</v>
      </c>
    </row>
    <row r="390" spans="1:10" ht="18" customHeight="1">
      <c r="A390" s="26">
        <f>A389+1</f>
        <v>368</v>
      </c>
      <c r="B390" s="60" t="s">
        <v>403</v>
      </c>
      <c r="C390" s="8">
        <f>[1]калькуляция!S1084</f>
        <v>141515.55161668034</v>
      </c>
      <c r="D390" s="8">
        <v>139000</v>
      </c>
      <c r="E390" s="55">
        <f t="shared" si="50"/>
        <v>141000</v>
      </c>
      <c r="F390" s="8">
        <v>67000</v>
      </c>
      <c r="G390" s="8">
        <f t="shared" si="46"/>
        <v>210.44776119402985</v>
      </c>
      <c r="H390" s="8"/>
      <c r="I390" s="8">
        <f t="shared" si="51"/>
        <v>211500</v>
      </c>
      <c r="J390" s="8">
        <f t="shared" si="52"/>
        <v>317250</v>
      </c>
    </row>
    <row r="391" spans="1:10" ht="18" customHeight="1">
      <c r="A391" s="26">
        <f t="shared" ref="A391:A401" si="53">A390+1</f>
        <v>369</v>
      </c>
      <c r="B391" s="60" t="s">
        <v>404</v>
      </c>
      <c r="C391" s="8">
        <f>[1]калькуляция!S1086</f>
        <v>143567.55161668034</v>
      </c>
      <c r="D391" s="8">
        <v>141000</v>
      </c>
      <c r="E391" s="55">
        <f t="shared" si="50"/>
        <v>143000</v>
      </c>
      <c r="F391" s="8">
        <v>68000</v>
      </c>
      <c r="G391" s="8">
        <f t="shared" si="46"/>
        <v>210.29411764705881</v>
      </c>
      <c r="H391" s="8"/>
      <c r="I391" s="8">
        <f t="shared" si="51"/>
        <v>214500</v>
      </c>
      <c r="J391" s="8">
        <f t="shared" si="52"/>
        <v>321750</v>
      </c>
    </row>
    <row r="392" spans="1:10" ht="18" customHeight="1">
      <c r="A392" s="26">
        <f t="shared" si="53"/>
        <v>370</v>
      </c>
      <c r="B392" s="60" t="s">
        <v>405</v>
      </c>
      <c r="C392" s="8">
        <f>[1]калькуляция!S1088</f>
        <v>205022.74340759689</v>
      </c>
      <c r="D392" s="8">
        <v>201000</v>
      </c>
      <c r="E392" s="55">
        <f t="shared" si="50"/>
        <v>205000</v>
      </c>
      <c r="F392" s="8">
        <v>87000</v>
      </c>
      <c r="G392" s="8">
        <f t="shared" ref="G392:G401" si="54">E392/F392%</f>
        <v>235.63218390804599</v>
      </c>
      <c r="H392" s="8"/>
      <c r="I392" s="8">
        <f t="shared" si="51"/>
        <v>307500</v>
      </c>
      <c r="J392" s="8">
        <f t="shared" si="52"/>
        <v>461250</v>
      </c>
    </row>
    <row r="393" spans="1:10" ht="18" customHeight="1">
      <c r="A393" s="26">
        <f t="shared" si="53"/>
        <v>371</v>
      </c>
      <c r="B393" s="69" t="s">
        <v>406</v>
      </c>
      <c r="C393" s="8">
        <f>[1]калькуляция!S1090</f>
        <v>151313.48358183313</v>
      </c>
      <c r="D393" s="8">
        <v>148000</v>
      </c>
      <c r="E393" s="55">
        <f t="shared" si="50"/>
        <v>151000</v>
      </c>
      <c r="F393" s="8">
        <v>69000</v>
      </c>
      <c r="G393" s="8">
        <f t="shared" si="54"/>
        <v>218.84057971014494</v>
      </c>
      <c r="H393" s="8"/>
      <c r="I393" s="8">
        <f t="shared" si="51"/>
        <v>226500</v>
      </c>
      <c r="J393" s="8">
        <f t="shared" si="52"/>
        <v>339750</v>
      </c>
    </row>
    <row r="394" spans="1:10" ht="18" customHeight="1">
      <c r="A394" s="26">
        <f t="shared" si="53"/>
        <v>372</v>
      </c>
      <c r="B394" s="69" t="s">
        <v>407</v>
      </c>
      <c r="C394" s="8">
        <f>[1]калькуляция!S1092</f>
        <v>182759.27947729136</v>
      </c>
      <c r="D394" s="8">
        <v>179000</v>
      </c>
      <c r="E394" s="55">
        <f t="shared" si="50"/>
        <v>182000</v>
      </c>
      <c r="F394" s="8">
        <v>79000</v>
      </c>
      <c r="G394" s="8">
        <f t="shared" si="54"/>
        <v>230.37974683544303</v>
      </c>
      <c r="H394" s="8"/>
      <c r="I394" s="8">
        <f t="shared" si="51"/>
        <v>273000</v>
      </c>
      <c r="J394" s="8">
        <f t="shared" si="52"/>
        <v>409500</v>
      </c>
    </row>
    <row r="395" spans="1:10" ht="18" customHeight="1">
      <c r="A395" s="26">
        <f t="shared" si="53"/>
        <v>373</v>
      </c>
      <c r="B395" s="69" t="s">
        <v>408</v>
      </c>
      <c r="C395" s="8">
        <f>[1]калькуляция!S1094</f>
        <v>185426.87947729137</v>
      </c>
      <c r="D395" s="8">
        <v>182000</v>
      </c>
      <c r="E395" s="55">
        <f t="shared" si="50"/>
        <v>185000</v>
      </c>
      <c r="F395" s="8">
        <v>81000</v>
      </c>
      <c r="G395" s="8">
        <f t="shared" si="54"/>
        <v>228.39506172839506</v>
      </c>
      <c r="H395" s="8"/>
      <c r="I395" s="8">
        <f t="shared" si="51"/>
        <v>277500</v>
      </c>
      <c r="J395" s="8">
        <f t="shared" si="52"/>
        <v>416250</v>
      </c>
    </row>
    <row r="396" spans="1:10" ht="19.5" customHeight="1">
      <c r="A396" s="26">
        <f t="shared" si="53"/>
        <v>374</v>
      </c>
      <c r="B396" s="60" t="s">
        <v>409</v>
      </c>
      <c r="C396" s="8">
        <f>[1]калькуляция!S1096</f>
        <v>15977.79835818331</v>
      </c>
      <c r="D396" s="8">
        <v>15000</v>
      </c>
      <c r="E396" s="55">
        <f t="shared" si="50"/>
        <v>15000</v>
      </c>
      <c r="F396" s="8">
        <v>19000</v>
      </c>
      <c r="G396" s="8">
        <f t="shared" si="54"/>
        <v>78.94736842105263</v>
      </c>
      <c r="H396" s="8"/>
      <c r="I396" s="8">
        <f t="shared" si="51"/>
        <v>22500</v>
      </c>
      <c r="J396" s="8">
        <f t="shared" si="52"/>
        <v>33750</v>
      </c>
    </row>
    <row r="397" spans="1:10" ht="18" customHeight="1">
      <c r="A397" s="26">
        <f t="shared" si="53"/>
        <v>375</v>
      </c>
      <c r="B397" s="60" t="s">
        <v>410</v>
      </c>
      <c r="C397" s="8">
        <f>[1]калькуляция!S1098</f>
        <v>46702.047860611034</v>
      </c>
      <c r="D397" s="8">
        <v>45000</v>
      </c>
      <c r="E397" s="55">
        <f t="shared" si="50"/>
        <v>46000</v>
      </c>
      <c r="F397" s="8">
        <v>28000</v>
      </c>
      <c r="G397" s="8">
        <f t="shared" si="54"/>
        <v>164.28571428571428</v>
      </c>
      <c r="H397" s="8"/>
      <c r="I397" s="8">
        <f t="shared" si="51"/>
        <v>69000</v>
      </c>
      <c r="J397" s="8">
        <f t="shared" si="52"/>
        <v>103500</v>
      </c>
    </row>
    <row r="398" spans="1:10" ht="18" customHeight="1">
      <c r="A398" s="26">
        <f t="shared" si="53"/>
        <v>376</v>
      </c>
      <c r="B398" s="60" t="s">
        <v>411</v>
      </c>
      <c r="C398" s="8">
        <f>[1]калькуляция!S1100</f>
        <v>74372.163756069305</v>
      </c>
      <c r="D398" s="8">
        <v>73000</v>
      </c>
      <c r="E398" s="55">
        <f t="shared" si="50"/>
        <v>74000</v>
      </c>
      <c r="F398" s="8">
        <v>36000</v>
      </c>
      <c r="G398" s="8">
        <f t="shared" si="54"/>
        <v>205.55555555555554</v>
      </c>
      <c r="H398" s="8"/>
      <c r="I398" s="8">
        <f t="shared" si="51"/>
        <v>111000</v>
      </c>
      <c r="J398" s="8">
        <f t="shared" si="52"/>
        <v>166500</v>
      </c>
    </row>
    <row r="399" spans="1:10" ht="18" customHeight="1">
      <c r="A399" s="26">
        <f t="shared" si="53"/>
        <v>377</v>
      </c>
      <c r="B399" s="60" t="s">
        <v>412</v>
      </c>
      <c r="C399" s="8">
        <f>[1]калькуляция!S1102</f>
        <v>97880.507686374811</v>
      </c>
      <c r="D399" s="8">
        <v>96000</v>
      </c>
      <c r="E399" s="55">
        <f t="shared" si="50"/>
        <v>97000</v>
      </c>
      <c r="F399" s="8">
        <v>43000</v>
      </c>
      <c r="G399" s="8">
        <f t="shared" si="54"/>
        <v>225.58139534883722</v>
      </c>
      <c r="H399" s="8"/>
      <c r="I399" s="8">
        <f t="shared" si="51"/>
        <v>145500</v>
      </c>
      <c r="J399" s="8">
        <f t="shared" si="52"/>
        <v>218250</v>
      </c>
    </row>
    <row r="400" spans="1:10" ht="18" customHeight="1">
      <c r="A400" s="26">
        <f t="shared" si="53"/>
        <v>378</v>
      </c>
      <c r="B400" s="60" t="s">
        <v>413</v>
      </c>
      <c r="C400" s="8">
        <f>[1]калькуляция!S1104</f>
        <v>43801.88786061103</v>
      </c>
      <c r="D400" s="8">
        <v>43000</v>
      </c>
      <c r="E400" s="55">
        <f t="shared" si="50"/>
        <v>43000</v>
      </c>
      <c r="F400" s="8">
        <v>26000</v>
      </c>
      <c r="G400" s="8">
        <f t="shared" si="54"/>
        <v>165.38461538461539</v>
      </c>
      <c r="H400" s="8"/>
      <c r="I400" s="8">
        <f t="shared" si="51"/>
        <v>64500</v>
      </c>
      <c r="J400" s="8">
        <f t="shared" si="52"/>
        <v>96750</v>
      </c>
    </row>
    <row r="401" spans="1:10" ht="18" customHeight="1">
      <c r="A401" s="26">
        <f t="shared" si="53"/>
        <v>379</v>
      </c>
      <c r="B401" s="7" t="s">
        <v>414</v>
      </c>
      <c r="C401" s="8">
        <f>[1]калькуляция!S1106</f>
        <v>30389.383930305517</v>
      </c>
      <c r="D401" s="8">
        <v>29000</v>
      </c>
      <c r="E401" s="55">
        <f t="shared" si="50"/>
        <v>30000</v>
      </c>
      <c r="F401" s="8">
        <v>25000</v>
      </c>
      <c r="G401" s="8">
        <f t="shared" si="54"/>
        <v>120</v>
      </c>
      <c r="H401" s="8"/>
      <c r="I401" s="8">
        <f t="shared" si="51"/>
        <v>45000</v>
      </c>
      <c r="J401" s="8">
        <f t="shared" si="52"/>
        <v>67500</v>
      </c>
    </row>
    <row r="402" spans="1:10" ht="41.25" customHeight="1">
      <c r="A402" s="73" t="s">
        <v>415</v>
      </c>
      <c r="B402" s="74"/>
      <c r="C402" s="74"/>
      <c r="D402" s="74"/>
      <c r="E402" s="74"/>
      <c r="F402" s="74"/>
      <c r="G402" s="74"/>
      <c r="H402" s="74"/>
      <c r="I402" s="74"/>
      <c r="J402" s="34"/>
    </row>
    <row r="403" spans="1:10" ht="22.5" customHeight="1">
      <c r="A403" s="26">
        <f>A401+1</f>
        <v>380</v>
      </c>
      <c r="B403" s="35" t="s">
        <v>416</v>
      </c>
      <c r="C403" s="8">
        <f>[1]калькуляция!S1116</f>
        <v>4426507.5352243204</v>
      </c>
      <c r="D403" s="8">
        <v>4348000</v>
      </c>
      <c r="E403" s="55">
        <f t="shared" ref="E403:E410" si="55">ROUNDDOWN(C403/1000,0)*1000</f>
        <v>4426000</v>
      </c>
      <c r="F403" s="8">
        <v>2934000</v>
      </c>
      <c r="G403" s="8">
        <f t="shared" ref="G403:G410" si="56">E403/F403%</f>
        <v>150.85207907293798</v>
      </c>
      <c r="H403" s="8"/>
      <c r="I403" s="8">
        <f t="shared" ref="I403:I410" si="57">E403*1.5</f>
        <v>6639000</v>
      </c>
      <c r="J403" s="8">
        <f t="shared" ref="J403:J410" si="58">I403*1.5</f>
        <v>9958500</v>
      </c>
    </row>
    <row r="404" spans="1:10" ht="35.25" customHeight="1">
      <c r="A404" s="26">
        <f t="shared" ref="A404:A410" si="59">A403+1</f>
        <v>381</v>
      </c>
      <c r="B404" s="35" t="s">
        <v>417</v>
      </c>
      <c r="C404" s="8">
        <f>[1]калькуляция!S1125</f>
        <v>4426507.5352243204</v>
      </c>
      <c r="D404" s="8">
        <v>4348000</v>
      </c>
      <c r="E404" s="55">
        <f t="shared" si="55"/>
        <v>4426000</v>
      </c>
      <c r="F404" s="8">
        <v>2966000</v>
      </c>
      <c r="G404" s="8">
        <f t="shared" si="56"/>
        <v>149.22454484153744</v>
      </c>
      <c r="H404" s="8"/>
      <c r="I404" s="8">
        <f t="shared" si="57"/>
        <v>6639000</v>
      </c>
      <c r="J404" s="8">
        <f t="shared" si="58"/>
        <v>9958500</v>
      </c>
    </row>
    <row r="405" spans="1:10" ht="36" customHeight="1">
      <c r="A405" s="26">
        <f t="shared" si="59"/>
        <v>382</v>
      </c>
      <c r="B405" s="35" t="s">
        <v>418</v>
      </c>
      <c r="C405" s="8">
        <f>[1]калькуляция!S1134</f>
        <v>4426507.5352243204</v>
      </c>
      <c r="D405" s="8">
        <v>4348000</v>
      </c>
      <c r="E405" s="55">
        <f t="shared" si="55"/>
        <v>4426000</v>
      </c>
      <c r="F405" s="8">
        <v>2950000</v>
      </c>
      <c r="G405" s="8">
        <f t="shared" si="56"/>
        <v>150.03389830508473</v>
      </c>
      <c r="H405" s="8"/>
      <c r="I405" s="8">
        <f t="shared" si="57"/>
        <v>6639000</v>
      </c>
      <c r="J405" s="8">
        <f t="shared" si="58"/>
        <v>9958500</v>
      </c>
    </row>
    <row r="406" spans="1:10" ht="20.25" customHeight="1">
      <c r="A406" s="26">
        <f t="shared" si="59"/>
        <v>383</v>
      </c>
      <c r="B406" s="35" t="s">
        <v>419</v>
      </c>
      <c r="C406" s="8">
        <f>[1]калькуляция!S1134</f>
        <v>4426507.5352243204</v>
      </c>
      <c r="D406" s="8">
        <v>4348000</v>
      </c>
      <c r="E406" s="55">
        <f t="shared" si="55"/>
        <v>4426000</v>
      </c>
      <c r="F406" s="8">
        <v>2966000</v>
      </c>
      <c r="G406" s="8">
        <f t="shared" si="56"/>
        <v>149.22454484153744</v>
      </c>
      <c r="H406" s="8"/>
      <c r="I406" s="8">
        <f t="shared" si="57"/>
        <v>6639000</v>
      </c>
      <c r="J406" s="8">
        <f t="shared" si="58"/>
        <v>9958500</v>
      </c>
    </row>
    <row r="407" spans="1:10" ht="20.25" customHeight="1">
      <c r="A407" s="26">
        <f t="shared" si="59"/>
        <v>384</v>
      </c>
      <c r="B407" s="35" t="s">
        <v>420</v>
      </c>
      <c r="C407" s="8">
        <f>[1]калькуляция!S1146</f>
        <v>442292.79773951991</v>
      </c>
      <c r="D407" s="8">
        <v>434000</v>
      </c>
      <c r="E407" s="55">
        <f t="shared" si="55"/>
        <v>442000</v>
      </c>
      <c r="F407" s="8">
        <v>299000</v>
      </c>
      <c r="G407" s="8">
        <f t="shared" si="56"/>
        <v>147.82608695652175</v>
      </c>
      <c r="H407" s="8"/>
      <c r="I407" s="8">
        <f t="shared" si="57"/>
        <v>663000</v>
      </c>
      <c r="J407" s="8">
        <f t="shared" si="58"/>
        <v>994500</v>
      </c>
    </row>
    <row r="408" spans="1:10" ht="18.75" customHeight="1">
      <c r="A408" s="26">
        <f t="shared" si="59"/>
        <v>385</v>
      </c>
      <c r="B408" s="35" t="s">
        <v>421</v>
      </c>
      <c r="C408" s="8">
        <f>[1]калькуляция!S1155</f>
        <v>6512308.5962188793</v>
      </c>
      <c r="D408" s="8">
        <v>6398000</v>
      </c>
      <c r="E408" s="55">
        <f t="shared" si="55"/>
        <v>6512000</v>
      </c>
      <c r="F408" s="8">
        <v>3480000</v>
      </c>
      <c r="G408" s="8">
        <f t="shared" si="56"/>
        <v>187.12643678160919</v>
      </c>
      <c r="H408" s="8"/>
      <c r="I408" s="8">
        <f t="shared" si="57"/>
        <v>9768000</v>
      </c>
      <c r="J408" s="8">
        <f t="shared" si="58"/>
        <v>14652000</v>
      </c>
    </row>
    <row r="409" spans="1:10" ht="33" customHeight="1">
      <c r="A409" s="26">
        <f t="shared" si="59"/>
        <v>386</v>
      </c>
      <c r="B409" s="35" t="s">
        <v>422</v>
      </c>
      <c r="C409" s="8">
        <f>[1]калькуляция!S1164</f>
        <v>4426507.5352243204</v>
      </c>
      <c r="D409" s="8">
        <v>4348000</v>
      </c>
      <c r="E409" s="55">
        <f t="shared" si="55"/>
        <v>4426000</v>
      </c>
      <c r="F409" s="8">
        <v>2950000</v>
      </c>
      <c r="G409" s="8">
        <f t="shared" si="56"/>
        <v>150.03389830508473</v>
      </c>
      <c r="H409" s="8"/>
      <c r="I409" s="8">
        <f t="shared" si="57"/>
        <v>6639000</v>
      </c>
      <c r="J409" s="8">
        <f t="shared" si="58"/>
        <v>9958500</v>
      </c>
    </row>
    <row r="410" spans="1:10" ht="18.75" customHeight="1">
      <c r="A410" s="26">
        <f t="shared" si="59"/>
        <v>387</v>
      </c>
      <c r="B410" s="35" t="s">
        <v>423</v>
      </c>
      <c r="C410" s="8">
        <f>[1]калькуляция!S1173</f>
        <v>4426507.5352243204</v>
      </c>
      <c r="D410" s="8">
        <v>4348000</v>
      </c>
      <c r="E410" s="55">
        <f t="shared" si="55"/>
        <v>4426000</v>
      </c>
      <c r="F410" s="8">
        <v>2966000</v>
      </c>
      <c r="G410" s="8">
        <f t="shared" si="56"/>
        <v>149.22454484153744</v>
      </c>
      <c r="H410" s="8"/>
      <c r="I410" s="8">
        <f t="shared" si="57"/>
        <v>6639000</v>
      </c>
      <c r="J410" s="8">
        <f t="shared" si="58"/>
        <v>9958500</v>
      </c>
    </row>
    <row r="411" spans="1:10" ht="24" customHeight="1">
      <c r="A411" s="73" t="s">
        <v>424</v>
      </c>
      <c r="B411" s="74"/>
      <c r="C411" s="74"/>
      <c r="D411" s="74"/>
      <c r="E411" s="74"/>
      <c r="F411" s="74"/>
      <c r="G411" s="74"/>
      <c r="H411" s="74"/>
      <c r="I411" s="74"/>
      <c r="J411" s="34"/>
    </row>
    <row r="412" spans="1:10" ht="21.75" customHeight="1">
      <c r="A412" s="26">
        <f>A410+1</f>
        <v>388</v>
      </c>
      <c r="B412" s="16" t="s">
        <v>425</v>
      </c>
      <c r="C412" s="8">
        <f>[1]калькуляция!S1181</f>
        <v>1137482.4485483253</v>
      </c>
      <c r="D412" s="8">
        <v>1117000</v>
      </c>
      <c r="E412" s="55">
        <f t="shared" ref="E412:E425" si="60">ROUNDDOWN(C412/1000,0)*1000</f>
        <v>1137000</v>
      </c>
      <c r="F412" s="8">
        <v>737000</v>
      </c>
      <c r="G412" s="8">
        <f t="shared" ref="G412:G451" si="61">E412/F412%</f>
        <v>154.27408412483038</v>
      </c>
      <c r="H412" s="8"/>
      <c r="I412" s="8">
        <f t="shared" ref="I412:I425" si="62">E412*1.5</f>
        <v>1705500</v>
      </c>
      <c r="J412" s="8">
        <f t="shared" ref="J412:J425" si="63">I412*1.5</f>
        <v>2558250</v>
      </c>
    </row>
    <row r="413" spans="1:10" ht="21.75" customHeight="1">
      <c r="A413" s="37">
        <f>A412+1</f>
        <v>389</v>
      </c>
      <c r="B413" s="35" t="s">
        <v>426</v>
      </c>
      <c r="C413" s="9">
        <f>[1]калькуляция!S1188</f>
        <v>337994.12307563797</v>
      </c>
      <c r="D413" s="9">
        <v>332000</v>
      </c>
      <c r="E413" s="55">
        <f t="shared" si="60"/>
        <v>337000</v>
      </c>
      <c r="F413" s="9">
        <v>0</v>
      </c>
      <c r="G413" s="9"/>
      <c r="H413" s="9"/>
      <c r="I413" s="9">
        <f t="shared" si="62"/>
        <v>505500</v>
      </c>
      <c r="J413" s="8"/>
    </row>
    <row r="414" spans="1:10" ht="21.75" customHeight="1">
      <c r="A414" s="37">
        <f>A413+1</f>
        <v>390</v>
      </c>
      <c r="B414" s="35" t="s">
        <v>427</v>
      </c>
      <c r="C414" s="9">
        <f>[1]калькуляция!S1195</f>
        <v>337994.12307563797</v>
      </c>
      <c r="D414" s="9">
        <v>332000</v>
      </c>
      <c r="E414" s="55">
        <f t="shared" si="60"/>
        <v>337000</v>
      </c>
      <c r="F414" s="9">
        <v>0</v>
      </c>
      <c r="G414" s="9"/>
      <c r="H414" s="9"/>
      <c r="I414" s="9">
        <f t="shared" si="62"/>
        <v>505500</v>
      </c>
      <c r="J414" s="8"/>
    </row>
    <row r="415" spans="1:10" ht="36.75" customHeight="1">
      <c r="A415" s="26">
        <f>A414+1</f>
        <v>391</v>
      </c>
      <c r="B415" s="16" t="s">
        <v>428</v>
      </c>
      <c r="C415" s="8">
        <f>[1]калькуляция!S1202</f>
        <v>1231034.2424799106</v>
      </c>
      <c r="D415" s="8">
        <v>1209000</v>
      </c>
      <c r="E415" s="55">
        <f t="shared" si="60"/>
        <v>1231000</v>
      </c>
      <c r="F415" s="8">
        <v>768000</v>
      </c>
      <c r="G415" s="8">
        <f t="shared" si="61"/>
        <v>160.28645833333334</v>
      </c>
      <c r="H415" s="8"/>
      <c r="I415" s="8">
        <f t="shared" si="62"/>
        <v>1846500</v>
      </c>
      <c r="J415" s="8">
        <f t="shared" si="63"/>
        <v>2769750</v>
      </c>
    </row>
    <row r="416" spans="1:10" ht="37.5" customHeight="1">
      <c r="A416" s="26">
        <f>A415+1</f>
        <v>392</v>
      </c>
      <c r="B416" s="16" t="s">
        <v>429</v>
      </c>
      <c r="C416" s="8">
        <f>[1]калькуляция!S1209</f>
        <v>758321.63236555015</v>
      </c>
      <c r="D416" s="8">
        <v>745000</v>
      </c>
      <c r="E416" s="55">
        <f t="shared" si="60"/>
        <v>758000</v>
      </c>
      <c r="F416" s="8">
        <v>545000</v>
      </c>
      <c r="G416" s="8">
        <f t="shared" si="61"/>
        <v>139.08256880733944</v>
      </c>
      <c r="H416" s="8"/>
      <c r="I416" s="8">
        <f t="shared" si="62"/>
        <v>1137000</v>
      </c>
      <c r="J416" s="8">
        <f t="shared" si="63"/>
        <v>1705500</v>
      </c>
    </row>
    <row r="417" spans="1:10" ht="18.75" customHeight="1">
      <c r="A417" s="26">
        <f t="shared" ref="A417:A427" si="64">A416+1</f>
        <v>393</v>
      </c>
      <c r="B417" s="16" t="s">
        <v>430</v>
      </c>
      <c r="C417" s="8">
        <f>[1]калькуляция!S1217</f>
        <v>1904636.240504531</v>
      </c>
      <c r="D417" s="8">
        <v>1871000</v>
      </c>
      <c r="E417" s="55">
        <f t="shared" si="60"/>
        <v>1904000</v>
      </c>
      <c r="F417" s="8">
        <v>1356000</v>
      </c>
      <c r="G417" s="8">
        <f t="shared" si="61"/>
        <v>140.41297935103245</v>
      </c>
      <c r="H417" s="8"/>
      <c r="I417" s="8">
        <f t="shared" si="62"/>
        <v>2856000</v>
      </c>
      <c r="J417" s="8">
        <f t="shared" si="63"/>
        <v>4284000</v>
      </c>
    </row>
    <row r="418" spans="1:10" ht="18.75" customHeight="1">
      <c r="A418" s="26">
        <f t="shared" si="64"/>
        <v>394</v>
      </c>
      <c r="B418" s="16" t="s">
        <v>431</v>
      </c>
      <c r="C418" s="8">
        <f>[1]калькуляция!S1225</f>
        <v>2498348.2942322376</v>
      </c>
      <c r="D418" s="8">
        <v>2454000</v>
      </c>
      <c r="E418" s="55">
        <f t="shared" si="60"/>
        <v>2498000</v>
      </c>
      <c r="F418" s="8">
        <v>1751000</v>
      </c>
      <c r="G418" s="8">
        <f t="shared" si="61"/>
        <v>142.66133637921189</v>
      </c>
      <c r="H418" s="8"/>
      <c r="I418" s="8">
        <f t="shared" si="62"/>
        <v>3747000</v>
      </c>
      <c r="J418" s="8">
        <f t="shared" si="63"/>
        <v>5620500</v>
      </c>
    </row>
    <row r="419" spans="1:10" ht="18.75" customHeight="1">
      <c r="A419" s="26">
        <f t="shared" si="64"/>
        <v>395</v>
      </c>
      <c r="B419" s="16" t="s">
        <v>432</v>
      </c>
      <c r="C419" s="8">
        <f>[1]калькуляция!S1233</f>
        <v>1467661.5115789224</v>
      </c>
      <c r="D419" s="8">
        <v>1441000</v>
      </c>
      <c r="E419" s="55">
        <f t="shared" si="60"/>
        <v>1467000</v>
      </c>
      <c r="F419" s="8">
        <v>1065000</v>
      </c>
      <c r="G419" s="8">
        <f t="shared" si="61"/>
        <v>137.74647887323943</v>
      </c>
      <c r="H419" s="8"/>
      <c r="I419" s="8">
        <f t="shared" si="62"/>
        <v>2200500</v>
      </c>
      <c r="J419" s="8">
        <f t="shared" si="63"/>
        <v>3300750</v>
      </c>
    </row>
    <row r="420" spans="1:10" ht="18.75" customHeight="1">
      <c r="A420" s="26">
        <f t="shared" si="64"/>
        <v>396</v>
      </c>
      <c r="B420" s="16" t="s">
        <v>433</v>
      </c>
      <c r="C420" s="8">
        <f>[1]калькуляция!S1241</f>
        <v>1624398.8363810212</v>
      </c>
      <c r="D420" s="8">
        <v>1595000</v>
      </c>
      <c r="E420" s="55">
        <f t="shared" si="60"/>
        <v>1624000</v>
      </c>
      <c r="F420" s="8">
        <v>1169000</v>
      </c>
      <c r="G420" s="8">
        <f t="shared" si="61"/>
        <v>138.92215568862275</v>
      </c>
      <c r="H420" s="8"/>
      <c r="I420" s="8">
        <f t="shared" si="62"/>
        <v>2436000</v>
      </c>
      <c r="J420" s="8">
        <f t="shared" si="63"/>
        <v>3654000</v>
      </c>
    </row>
    <row r="421" spans="1:10" ht="23.25" customHeight="1">
      <c r="A421" s="26">
        <f t="shared" si="64"/>
        <v>397</v>
      </c>
      <c r="B421" s="16" t="s">
        <v>434</v>
      </c>
      <c r="C421" s="8">
        <f>[1]калькуляция!S1249</f>
        <v>1269757.4936696871</v>
      </c>
      <c r="D421" s="8">
        <v>1247000</v>
      </c>
      <c r="E421" s="55">
        <f t="shared" si="60"/>
        <v>1269000</v>
      </c>
      <c r="F421" s="8">
        <v>1006000</v>
      </c>
      <c r="G421" s="8">
        <f t="shared" si="61"/>
        <v>126.14314115308152</v>
      </c>
      <c r="H421" s="8"/>
      <c r="I421" s="8">
        <f t="shared" si="62"/>
        <v>1903500</v>
      </c>
      <c r="J421" s="8">
        <f t="shared" si="63"/>
        <v>2855250</v>
      </c>
    </row>
    <row r="422" spans="1:10" ht="19.5" customHeight="1">
      <c r="A422" s="26">
        <f t="shared" si="64"/>
        <v>398</v>
      </c>
      <c r="B422" s="16" t="s">
        <v>435</v>
      </c>
      <c r="C422" s="8">
        <f>[1]калькуляция!S1257</f>
        <v>1071853.4757604518</v>
      </c>
      <c r="D422" s="8">
        <v>1053000</v>
      </c>
      <c r="E422" s="55">
        <f t="shared" si="60"/>
        <v>1071000</v>
      </c>
      <c r="F422" s="8">
        <v>764000</v>
      </c>
      <c r="G422" s="8">
        <f t="shared" si="61"/>
        <v>140.18324607329842</v>
      </c>
      <c r="H422" s="8"/>
      <c r="I422" s="8">
        <f t="shared" si="62"/>
        <v>1606500</v>
      </c>
      <c r="J422" s="8">
        <f t="shared" si="63"/>
        <v>2409750</v>
      </c>
    </row>
    <row r="423" spans="1:10" ht="18.75" customHeight="1">
      <c r="A423" s="26">
        <f t="shared" si="64"/>
        <v>399</v>
      </c>
      <c r="B423" s="16" t="s">
        <v>436</v>
      </c>
      <c r="C423" s="8">
        <f>[1]калькуляция!S1265</f>
        <v>1209723.7132563405</v>
      </c>
      <c r="D423" s="8">
        <v>1188000</v>
      </c>
      <c r="E423" s="55">
        <f t="shared" si="60"/>
        <v>1209000</v>
      </c>
      <c r="F423" s="8">
        <v>925000</v>
      </c>
      <c r="G423" s="8">
        <f t="shared" si="61"/>
        <v>130.70270270270271</v>
      </c>
      <c r="H423" s="8"/>
      <c r="I423" s="8">
        <f t="shared" si="62"/>
        <v>1813500</v>
      </c>
      <c r="J423" s="8">
        <f t="shared" si="63"/>
        <v>2720250</v>
      </c>
    </row>
    <row r="424" spans="1:10" ht="18.75" customHeight="1">
      <c r="A424" s="26">
        <f t="shared" si="64"/>
        <v>400</v>
      </c>
      <c r="B424" s="16" t="s">
        <v>437</v>
      </c>
      <c r="C424" s="8">
        <f>[1]калькуляция!S1274</f>
        <v>2922202.6162222549</v>
      </c>
      <c r="D424" s="8">
        <v>2870000</v>
      </c>
      <c r="E424" s="55">
        <f t="shared" si="60"/>
        <v>2922000</v>
      </c>
      <c r="F424" s="8">
        <v>2236000</v>
      </c>
      <c r="G424" s="8">
        <f t="shared" si="61"/>
        <v>130.67978533094814</v>
      </c>
      <c r="H424" s="8"/>
      <c r="I424" s="8">
        <f t="shared" si="62"/>
        <v>4383000</v>
      </c>
      <c r="J424" s="8">
        <f t="shared" si="63"/>
        <v>6574500</v>
      </c>
    </row>
    <row r="425" spans="1:10" ht="19.5" customHeight="1">
      <c r="A425" s="26">
        <f t="shared" si="64"/>
        <v>401</v>
      </c>
      <c r="B425" s="16" t="s">
        <v>438</v>
      </c>
      <c r="C425" s="8">
        <f>[1]калькуляция!S1281</f>
        <v>1013982.3692269139</v>
      </c>
      <c r="D425" s="8">
        <v>996000</v>
      </c>
      <c r="E425" s="55">
        <f t="shared" si="60"/>
        <v>1013000</v>
      </c>
      <c r="F425" s="8">
        <v>606000</v>
      </c>
      <c r="G425" s="8">
        <f t="shared" si="61"/>
        <v>167.16171617161717</v>
      </c>
      <c r="H425" s="8"/>
      <c r="I425" s="8">
        <f t="shared" si="62"/>
        <v>1519500</v>
      </c>
      <c r="J425" s="8">
        <f t="shared" si="63"/>
        <v>2279250</v>
      </c>
    </row>
    <row r="426" spans="1:10" ht="19.5" customHeight="1">
      <c r="A426" s="26">
        <f t="shared" si="64"/>
        <v>402</v>
      </c>
      <c r="B426" s="10" t="s">
        <v>439</v>
      </c>
      <c r="C426" s="38">
        <f>[1]калькуляция!S1289</f>
        <v>2845231.7706892351</v>
      </c>
      <c r="D426" s="38">
        <v>2795000</v>
      </c>
      <c r="E426" s="55">
        <f>ROUNDDOWN(C426/1000,0)*1000</f>
        <v>2845000</v>
      </c>
      <c r="F426" s="8">
        <v>606001</v>
      </c>
      <c r="G426" s="8">
        <f>E426/F426%</f>
        <v>469.47117248981436</v>
      </c>
      <c r="H426" s="8"/>
      <c r="I426" s="8">
        <f>E426*1.5</f>
        <v>4267500</v>
      </c>
      <c r="J426" s="8">
        <f>F426*1.5</f>
        <v>909001.5</v>
      </c>
    </row>
    <row r="427" spans="1:10" ht="19.5" customHeight="1">
      <c r="A427" s="26">
        <f t="shared" si="64"/>
        <v>403</v>
      </c>
      <c r="B427" s="22" t="s">
        <v>440</v>
      </c>
      <c r="C427" s="39">
        <f>[1]калькуляция!S1295</f>
        <v>337994.12307563797</v>
      </c>
      <c r="D427" s="39">
        <v>332000</v>
      </c>
      <c r="E427" s="55">
        <f>ROUNDDOWN(C427/1000,0)*1000</f>
        <v>337000</v>
      </c>
      <c r="F427" s="8">
        <v>606002</v>
      </c>
      <c r="G427" s="8">
        <f>E427/F427%</f>
        <v>55.610377523506521</v>
      </c>
      <c r="H427" s="8"/>
      <c r="I427" s="8">
        <f>E427*1.5</f>
        <v>505500</v>
      </c>
      <c r="J427" s="8">
        <f>F427*1.5</f>
        <v>909003</v>
      </c>
    </row>
    <row r="428" spans="1:10" ht="27" customHeight="1">
      <c r="A428" s="73" t="s">
        <v>441</v>
      </c>
      <c r="B428" s="74"/>
      <c r="C428" s="74"/>
      <c r="D428" s="74"/>
      <c r="E428" s="74"/>
      <c r="F428" s="74"/>
      <c r="G428" s="74"/>
      <c r="H428" s="74"/>
      <c r="I428" s="74"/>
      <c r="J428" s="34"/>
    </row>
    <row r="429" spans="1:10" ht="35.25" customHeight="1">
      <c r="A429" s="40">
        <f>A427+1</f>
        <v>404</v>
      </c>
      <c r="B429" s="16" t="s">
        <v>442</v>
      </c>
      <c r="C429" s="8">
        <f>[1]калькуляция!S1306</f>
        <v>5093478.6861572787</v>
      </c>
      <c r="D429" s="8">
        <v>5004000</v>
      </c>
      <c r="E429" s="55">
        <f t="shared" ref="E429:E451" si="65">ROUNDDOWN(C429/1000,0)*1000</f>
        <v>5093000</v>
      </c>
      <c r="F429" s="8">
        <v>3608000</v>
      </c>
      <c r="G429" s="8">
        <f t="shared" si="61"/>
        <v>141.15853658536585</v>
      </c>
      <c r="H429" s="8"/>
      <c r="I429" s="8">
        <f t="shared" ref="I429:I451" si="66">E429*1.5</f>
        <v>7639500</v>
      </c>
      <c r="J429" s="8">
        <f t="shared" ref="J429:J451" si="67">I429*1.5</f>
        <v>11459250</v>
      </c>
    </row>
    <row r="430" spans="1:10" ht="31.5" customHeight="1">
      <c r="A430" s="40">
        <f>A429+1</f>
        <v>405</v>
      </c>
      <c r="B430" s="16" t="s">
        <v>443</v>
      </c>
      <c r="C430" s="8">
        <f>[1]калькуляция!S1316</f>
        <v>6112174.4233887345</v>
      </c>
      <c r="D430" s="8">
        <v>6004000</v>
      </c>
      <c r="E430" s="55">
        <f t="shared" si="65"/>
        <v>6112000</v>
      </c>
      <c r="F430" s="8">
        <v>4505000</v>
      </c>
      <c r="G430" s="8">
        <f t="shared" si="61"/>
        <v>135.67147613762486</v>
      </c>
      <c r="H430" s="8"/>
      <c r="I430" s="8">
        <f t="shared" si="66"/>
        <v>9168000</v>
      </c>
      <c r="J430" s="8">
        <f t="shared" si="67"/>
        <v>13752000</v>
      </c>
    </row>
    <row r="431" spans="1:10" ht="34.5" customHeight="1">
      <c r="A431" s="40">
        <f>A430+1</f>
        <v>406</v>
      </c>
      <c r="B431" s="16" t="s">
        <v>444</v>
      </c>
      <c r="C431" s="8">
        <f>[1]калькуляция!S1326</f>
        <v>7470435.4063640106</v>
      </c>
      <c r="D431" s="8">
        <v>7339000</v>
      </c>
      <c r="E431" s="55">
        <f t="shared" si="65"/>
        <v>7470000</v>
      </c>
      <c r="F431" s="8">
        <v>5404000</v>
      </c>
      <c r="G431" s="8">
        <f t="shared" si="61"/>
        <v>138.23094004441154</v>
      </c>
      <c r="H431" s="8"/>
      <c r="I431" s="8">
        <f t="shared" si="66"/>
        <v>11205000</v>
      </c>
      <c r="J431" s="8">
        <f t="shared" si="67"/>
        <v>16807500</v>
      </c>
    </row>
    <row r="432" spans="1:10" ht="32.25" customHeight="1">
      <c r="A432" s="40">
        <f t="shared" ref="A432:A444" si="68">A431+1</f>
        <v>407</v>
      </c>
      <c r="B432" s="16" t="s">
        <v>445</v>
      </c>
      <c r="C432" s="8">
        <f>[1]калькуляция!S1336</f>
        <v>5433043.9319010982</v>
      </c>
      <c r="D432" s="8">
        <v>5337000</v>
      </c>
      <c r="E432" s="55">
        <f t="shared" si="65"/>
        <v>5433000</v>
      </c>
      <c r="F432" s="8">
        <v>3907000</v>
      </c>
      <c r="G432" s="8">
        <f t="shared" si="61"/>
        <v>139.05810084463783</v>
      </c>
      <c r="H432" s="8"/>
      <c r="I432" s="8">
        <f t="shared" si="66"/>
        <v>8149500</v>
      </c>
      <c r="J432" s="8">
        <f t="shared" si="67"/>
        <v>12224250</v>
      </c>
    </row>
    <row r="433" spans="1:10" ht="20.25" customHeight="1">
      <c r="A433" s="40">
        <f t="shared" si="68"/>
        <v>408</v>
      </c>
      <c r="B433" s="16" t="s">
        <v>446</v>
      </c>
      <c r="C433" s="8">
        <f>[1]калькуляция!S1345</f>
        <v>5479350.022439207</v>
      </c>
      <c r="D433" s="8">
        <v>5383000</v>
      </c>
      <c r="E433" s="55">
        <f t="shared" si="65"/>
        <v>5479000</v>
      </c>
      <c r="F433" s="8">
        <v>3904000</v>
      </c>
      <c r="G433" s="8">
        <f t="shared" si="61"/>
        <v>140.34323770491804</v>
      </c>
      <c r="H433" s="8"/>
      <c r="I433" s="8">
        <f t="shared" si="66"/>
        <v>8218500</v>
      </c>
      <c r="J433" s="8">
        <f t="shared" si="67"/>
        <v>12327750</v>
      </c>
    </row>
    <row r="434" spans="1:10" ht="36.75" customHeight="1">
      <c r="A434" s="40">
        <f t="shared" si="68"/>
        <v>409</v>
      </c>
      <c r="B434" s="16" t="s">
        <v>447</v>
      </c>
      <c r="C434" s="8">
        <f>[1]калькуляция!S1355</f>
        <v>7470435.4063640106</v>
      </c>
      <c r="D434" s="8">
        <v>7339000</v>
      </c>
      <c r="E434" s="55">
        <f t="shared" si="65"/>
        <v>7470000</v>
      </c>
      <c r="F434" s="8">
        <v>5404000</v>
      </c>
      <c r="G434" s="8">
        <f t="shared" si="61"/>
        <v>138.23094004441154</v>
      </c>
      <c r="H434" s="8"/>
      <c r="I434" s="8">
        <f t="shared" si="66"/>
        <v>11205000</v>
      </c>
      <c r="J434" s="8">
        <f t="shared" si="67"/>
        <v>16807500</v>
      </c>
    </row>
    <row r="435" spans="1:10" ht="25.5" customHeight="1">
      <c r="A435" s="40">
        <f t="shared" si="68"/>
        <v>410</v>
      </c>
      <c r="B435" s="16" t="s">
        <v>448</v>
      </c>
      <c r="C435" s="8">
        <f>[1]калькуляция!S1363</f>
        <v>5977232.603656644</v>
      </c>
      <c r="D435" s="8">
        <v>5872000</v>
      </c>
      <c r="E435" s="55">
        <f t="shared" si="65"/>
        <v>5977000</v>
      </c>
      <c r="F435" s="8">
        <v>4503000</v>
      </c>
      <c r="G435" s="8">
        <f t="shared" si="61"/>
        <v>132.73373306684434</v>
      </c>
      <c r="H435" s="8"/>
      <c r="I435" s="8">
        <f t="shared" si="66"/>
        <v>8965500</v>
      </c>
      <c r="J435" s="8">
        <f t="shared" si="67"/>
        <v>13448250</v>
      </c>
    </row>
    <row r="436" spans="1:10" ht="21.75" customHeight="1">
      <c r="A436" s="40">
        <f t="shared" si="68"/>
        <v>411</v>
      </c>
      <c r="B436" s="16" t="s">
        <v>449</v>
      </c>
      <c r="C436" s="8">
        <f>[1]калькуляция!S1373</f>
        <v>4244565.5717977313</v>
      </c>
      <c r="D436" s="8">
        <v>4170000</v>
      </c>
      <c r="E436" s="55">
        <f t="shared" si="65"/>
        <v>4244000</v>
      </c>
      <c r="F436" s="8">
        <v>3008000</v>
      </c>
      <c r="G436" s="8">
        <f t="shared" si="61"/>
        <v>141.09042553191489</v>
      </c>
      <c r="H436" s="8"/>
      <c r="I436" s="8">
        <f t="shared" si="66"/>
        <v>6366000</v>
      </c>
      <c r="J436" s="8">
        <f t="shared" si="67"/>
        <v>9549000</v>
      </c>
    </row>
    <row r="437" spans="1:10" ht="21.75" customHeight="1">
      <c r="A437" s="40">
        <f t="shared" si="68"/>
        <v>412</v>
      </c>
      <c r="B437" s="16" t="s">
        <v>450</v>
      </c>
      <c r="C437" s="8">
        <f>[1]калькуляция!S1382</f>
        <v>3375342.3246308123</v>
      </c>
      <c r="D437" s="8">
        <v>3316000</v>
      </c>
      <c r="E437" s="55">
        <f t="shared" si="65"/>
        <v>3375000</v>
      </c>
      <c r="F437" s="8">
        <v>2505000</v>
      </c>
      <c r="G437" s="8">
        <f t="shared" si="61"/>
        <v>134.73053892215569</v>
      </c>
      <c r="H437" s="8"/>
      <c r="I437" s="8">
        <f t="shared" si="66"/>
        <v>5062500</v>
      </c>
      <c r="J437" s="8">
        <f t="shared" si="67"/>
        <v>7593750</v>
      </c>
    </row>
    <row r="438" spans="1:10" ht="23.25" customHeight="1">
      <c r="A438" s="40">
        <f t="shared" si="68"/>
        <v>413</v>
      </c>
      <c r="B438" s="16" t="s">
        <v>451</v>
      </c>
      <c r="C438" s="8">
        <f>[1]калькуляция!S1392</f>
        <v>8319348.520723558</v>
      </c>
      <c r="D438" s="8">
        <v>8173000</v>
      </c>
      <c r="E438" s="55">
        <f t="shared" si="65"/>
        <v>8319000</v>
      </c>
      <c r="F438" s="8">
        <v>6004000</v>
      </c>
      <c r="G438" s="8">
        <f t="shared" si="61"/>
        <v>138.55762824783477</v>
      </c>
      <c r="H438" s="8"/>
      <c r="I438" s="8">
        <f t="shared" si="66"/>
        <v>12478500</v>
      </c>
      <c r="J438" s="8">
        <f t="shared" si="67"/>
        <v>18717750</v>
      </c>
    </row>
    <row r="439" spans="1:10" ht="51" customHeight="1">
      <c r="A439" s="40">
        <f>A438+1</f>
        <v>414</v>
      </c>
      <c r="B439" s="16" t="s">
        <v>452</v>
      </c>
      <c r="C439" s="8">
        <f>[1]калькуляция!S1402</f>
        <v>8828696.3893392831</v>
      </c>
      <c r="D439" s="8">
        <v>8673000</v>
      </c>
      <c r="E439" s="55">
        <f t="shared" si="65"/>
        <v>8828000</v>
      </c>
      <c r="F439" s="8">
        <v>6305000</v>
      </c>
      <c r="G439" s="8">
        <f t="shared" si="61"/>
        <v>140.01586042823158</v>
      </c>
      <c r="H439" s="8"/>
      <c r="I439" s="8">
        <f t="shared" si="66"/>
        <v>13242000</v>
      </c>
      <c r="J439" s="8">
        <f t="shared" si="67"/>
        <v>19863000</v>
      </c>
    </row>
    <row r="440" spans="1:10" ht="49.5" customHeight="1">
      <c r="A440" s="40">
        <f t="shared" si="68"/>
        <v>415</v>
      </c>
      <c r="B440" s="16" t="s">
        <v>453</v>
      </c>
      <c r="C440" s="8">
        <f>[1]калькуляция!S1412</f>
        <v>6621522.2920044633</v>
      </c>
      <c r="D440" s="8">
        <v>6505000</v>
      </c>
      <c r="E440" s="55">
        <f t="shared" si="65"/>
        <v>6621000</v>
      </c>
      <c r="F440" s="8">
        <v>4805000</v>
      </c>
      <c r="G440" s="8">
        <f t="shared" si="61"/>
        <v>137.7939646201873</v>
      </c>
      <c r="H440" s="8"/>
      <c r="I440" s="8">
        <f t="shared" si="66"/>
        <v>9931500</v>
      </c>
      <c r="J440" s="8">
        <f t="shared" si="67"/>
        <v>14897250</v>
      </c>
    </row>
    <row r="441" spans="1:10" ht="32.25" customHeight="1">
      <c r="A441" s="40">
        <f t="shared" si="68"/>
        <v>416</v>
      </c>
      <c r="B441" s="16" t="s">
        <v>454</v>
      </c>
      <c r="C441" s="8">
        <f>[1]калькуляция!S1423</f>
        <v>10496316.712559789</v>
      </c>
      <c r="D441" s="8">
        <v>10312000</v>
      </c>
      <c r="E441" s="55">
        <f t="shared" si="65"/>
        <v>10496000</v>
      </c>
      <c r="F441" s="8">
        <v>7651000</v>
      </c>
      <c r="G441" s="8">
        <f t="shared" si="61"/>
        <v>137.18468174094889</v>
      </c>
      <c r="H441" s="8"/>
      <c r="I441" s="8">
        <f t="shared" si="66"/>
        <v>15744000</v>
      </c>
      <c r="J441" s="8">
        <f t="shared" si="67"/>
        <v>23616000</v>
      </c>
    </row>
    <row r="442" spans="1:10" ht="21.75" customHeight="1">
      <c r="A442" s="40">
        <f t="shared" si="68"/>
        <v>417</v>
      </c>
      <c r="B442" s="16" t="s">
        <v>455</v>
      </c>
      <c r="C442" s="8">
        <f>[1]калькуляция!S1426</f>
        <v>122488.63308921449</v>
      </c>
      <c r="D442" s="8">
        <v>120000</v>
      </c>
      <c r="E442" s="55">
        <f t="shared" si="65"/>
        <v>122000</v>
      </c>
      <c r="F442" s="8">
        <v>95000</v>
      </c>
      <c r="G442" s="8">
        <f t="shared" si="61"/>
        <v>128.42105263157896</v>
      </c>
      <c r="H442" s="8"/>
      <c r="I442" s="8">
        <f t="shared" si="66"/>
        <v>183000</v>
      </c>
      <c r="J442" s="8">
        <f t="shared" si="67"/>
        <v>274500</v>
      </c>
    </row>
    <row r="443" spans="1:10" ht="18.75" customHeight="1">
      <c r="A443" s="40">
        <f t="shared" si="68"/>
        <v>418</v>
      </c>
      <c r="B443" s="16" t="s">
        <v>456</v>
      </c>
      <c r="C443" s="8">
        <f>[1]калькуляция!S1429</f>
        <v>126899.57480630174</v>
      </c>
      <c r="D443" s="8">
        <v>124000</v>
      </c>
      <c r="E443" s="55">
        <f t="shared" si="65"/>
        <v>126000</v>
      </c>
      <c r="F443" s="8">
        <v>125000</v>
      </c>
      <c r="G443" s="8">
        <f t="shared" si="61"/>
        <v>100.8</v>
      </c>
      <c r="H443" s="8"/>
      <c r="I443" s="8">
        <f t="shared" si="66"/>
        <v>189000</v>
      </c>
      <c r="J443" s="8">
        <f t="shared" si="67"/>
        <v>283500</v>
      </c>
    </row>
    <row r="444" spans="1:10" ht="18.75" customHeight="1">
      <c r="A444" s="40">
        <f t="shared" si="68"/>
        <v>419</v>
      </c>
      <c r="B444" s="16" t="s">
        <v>457</v>
      </c>
      <c r="C444" s="8">
        <f>[1]калькуляция!S1431</f>
        <v>2012598.5725458644</v>
      </c>
      <c r="D444" s="8">
        <v>97000</v>
      </c>
      <c r="E444" s="55">
        <f t="shared" si="65"/>
        <v>2012000</v>
      </c>
      <c r="F444" s="8">
        <v>43000</v>
      </c>
      <c r="G444" s="8">
        <f t="shared" si="61"/>
        <v>4679.0697674418607</v>
      </c>
      <c r="H444" s="8"/>
      <c r="I444" s="8">
        <f t="shared" si="66"/>
        <v>3018000</v>
      </c>
      <c r="J444" s="8">
        <f t="shared" si="67"/>
        <v>4527000</v>
      </c>
    </row>
    <row r="445" spans="1:10" ht="50.25" customHeight="1">
      <c r="A445" s="40">
        <f>A444+1</f>
        <v>420</v>
      </c>
      <c r="B445" s="16" t="s">
        <v>458</v>
      </c>
      <c r="C445" s="8">
        <f>[1]калькуляция!S1441</f>
        <v>9507826.8808269203</v>
      </c>
      <c r="D445" s="8">
        <v>9341000</v>
      </c>
      <c r="E445" s="55">
        <f t="shared" si="65"/>
        <v>9507000</v>
      </c>
      <c r="F445" s="8">
        <v>6904000</v>
      </c>
      <c r="G445" s="8">
        <f t="shared" si="61"/>
        <v>137.70278099652376</v>
      </c>
      <c r="H445" s="8"/>
      <c r="I445" s="8">
        <f t="shared" si="66"/>
        <v>14260500</v>
      </c>
      <c r="J445" s="8">
        <f t="shared" si="67"/>
        <v>21390750</v>
      </c>
    </row>
    <row r="446" spans="1:10" ht="50.25" customHeight="1">
      <c r="A446" s="40">
        <f t="shared" ref="A446:A451" si="69">A445+1</f>
        <v>421</v>
      </c>
      <c r="B446" s="16" t="s">
        <v>459</v>
      </c>
      <c r="C446" s="8">
        <f>[1]калькуляция!S1451</f>
        <v>8658913.766467372</v>
      </c>
      <c r="D446" s="8">
        <v>8507000</v>
      </c>
      <c r="E446" s="55">
        <f t="shared" si="65"/>
        <v>8658000</v>
      </c>
      <c r="F446" s="8">
        <v>6304000</v>
      </c>
      <c r="G446" s="8">
        <f t="shared" si="61"/>
        <v>137.34137055837564</v>
      </c>
      <c r="H446" s="8"/>
      <c r="I446" s="8">
        <f t="shared" si="66"/>
        <v>12987000</v>
      </c>
      <c r="J446" s="8">
        <f t="shared" si="67"/>
        <v>19480500</v>
      </c>
    </row>
    <row r="447" spans="1:10" ht="50.25" customHeight="1">
      <c r="A447" s="40">
        <f t="shared" si="69"/>
        <v>422</v>
      </c>
      <c r="B447" s="16" t="s">
        <v>460</v>
      </c>
      <c r="C447" s="8">
        <f>[1]калькуляция!S1461</f>
        <v>9847392.1265707389</v>
      </c>
      <c r="D447" s="8">
        <v>9674000</v>
      </c>
      <c r="E447" s="55">
        <f t="shared" si="65"/>
        <v>9847000</v>
      </c>
      <c r="F447" s="8">
        <v>7653000</v>
      </c>
      <c r="G447" s="8">
        <f t="shared" si="61"/>
        <v>128.6684960146348</v>
      </c>
      <c r="H447" s="8"/>
      <c r="I447" s="8">
        <f t="shared" si="66"/>
        <v>14770500</v>
      </c>
      <c r="J447" s="8">
        <f t="shared" si="67"/>
        <v>22155750</v>
      </c>
    </row>
    <row r="448" spans="1:10" ht="50.25" customHeight="1">
      <c r="A448" s="40">
        <f t="shared" si="69"/>
        <v>423</v>
      </c>
      <c r="B448" s="16" t="s">
        <v>461</v>
      </c>
      <c r="C448" s="8">
        <f>[1]калькуляция!S1471</f>
        <v>8489131.1435954627</v>
      </c>
      <c r="D448" s="8">
        <v>8340000</v>
      </c>
      <c r="E448" s="55">
        <f t="shared" si="65"/>
        <v>8489000</v>
      </c>
      <c r="F448" s="8">
        <v>6304000</v>
      </c>
      <c r="G448" s="8">
        <f t="shared" si="61"/>
        <v>134.66053299492387</v>
      </c>
      <c r="H448" s="8"/>
      <c r="I448" s="8">
        <f t="shared" si="66"/>
        <v>12733500</v>
      </c>
      <c r="J448" s="8">
        <f t="shared" si="67"/>
        <v>19100250</v>
      </c>
    </row>
    <row r="449" spans="1:10" ht="47.25" customHeight="1">
      <c r="A449" s="40">
        <f t="shared" si="69"/>
        <v>424</v>
      </c>
      <c r="B449" s="16" t="s">
        <v>462</v>
      </c>
      <c r="C449" s="8">
        <f>[1]калькуляция!S1481</f>
        <v>9507826.8808269203</v>
      </c>
      <c r="D449" s="8">
        <v>9341000</v>
      </c>
      <c r="E449" s="55">
        <f t="shared" si="65"/>
        <v>9507000</v>
      </c>
      <c r="F449" s="8">
        <v>7203000</v>
      </c>
      <c r="G449" s="8">
        <f t="shared" si="61"/>
        <v>131.98667221990837</v>
      </c>
      <c r="H449" s="8"/>
      <c r="I449" s="8">
        <f t="shared" si="66"/>
        <v>14260500</v>
      </c>
      <c r="J449" s="8">
        <f t="shared" si="67"/>
        <v>21390750</v>
      </c>
    </row>
    <row r="450" spans="1:10" ht="33" customHeight="1">
      <c r="A450" s="40">
        <f t="shared" si="69"/>
        <v>425</v>
      </c>
      <c r="B450" s="16" t="s">
        <v>463</v>
      </c>
      <c r="C450" s="8">
        <f>[1]калькуляция!S1491</f>
        <v>10186957.372314557</v>
      </c>
      <c r="D450" s="8">
        <v>10008000</v>
      </c>
      <c r="E450" s="55">
        <f t="shared" si="65"/>
        <v>10186000</v>
      </c>
      <c r="F450" s="8">
        <v>7503000</v>
      </c>
      <c r="G450" s="8">
        <f t="shared" si="61"/>
        <v>135.75902972144476</v>
      </c>
      <c r="H450" s="8"/>
      <c r="I450" s="8">
        <f t="shared" si="66"/>
        <v>15279000</v>
      </c>
      <c r="J450" s="8">
        <f t="shared" si="67"/>
        <v>22918500</v>
      </c>
    </row>
    <row r="451" spans="1:10" ht="19.5" customHeight="1">
      <c r="A451" s="40">
        <f t="shared" si="69"/>
        <v>426</v>
      </c>
      <c r="B451" s="16" t="s">
        <v>464</v>
      </c>
      <c r="C451" s="8">
        <f>[1]калькуляция!S1501</f>
        <v>4414348.1946696416</v>
      </c>
      <c r="D451" s="8">
        <v>4336000</v>
      </c>
      <c r="E451" s="55">
        <f t="shared" si="65"/>
        <v>4414000</v>
      </c>
      <c r="F451" s="8">
        <v>3008000</v>
      </c>
      <c r="G451" s="8">
        <f t="shared" si="61"/>
        <v>146.74202127659575</v>
      </c>
      <c r="H451" s="8"/>
      <c r="I451" s="8">
        <f t="shared" si="66"/>
        <v>6621000</v>
      </c>
      <c r="J451" s="8">
        <f t="shared" si="67"/>
        <v>9931500</v>
      </c>
    </row>
    <row r="452" spans="1:10" ht="19.5" customHeight="1">
      <c r="A452" s="73" t="s">
        <v>465</v>
      </c>
      <c r="B452" s="74"/>
      <c r="C452" s="74"/>
      <c r="D452" s="74"/>
      <c r="E452" s="74"/>
      <c r="F452" s="74"/>
      <c r="G452" s="74"/>
      <c r="H452" s="74"/>
      <c r="I452" s="74"/>
      <c r="J452" s="20"/>
    </row>
    <row r="453" spans="1:10" ht="51" customHeight="1">
      <c r="A453" s="40">
        <f>A451+1</f>
        <v>427</v>
      </c>
      <c r="B453" s="41" t="s">
        <v>466</v>
      </c>
      <c r="C453" s="8">
        <f>[1]калькуляция!S1504</f>
        <v>163586.9291136</v>
      </c>
      <c r="D453" s="8">
        <v>160000</v>
      </c>
      <c r="E453" s="55">
        <f t="shared" ref="E453:E471" si="70">ROUNDDOWN(C453/1000,0)*1000</f>
        <v>163000</v>
      </c>
      <c r="F453" s="8">
        <v>3008000</v>
      </c>
      <c r="G453" s="8">
        <f t="shared" ref="G453:G471" si="71">E453/F453%</f>
        <v>5.4188829787234045</v>
      </c>
      <c r="H453" s="8"/>
      <c r="I453" s="8">
        <f>E453*1.5</f>
        <v>244500</v>
      </c>
      <c r="J453" s="20"/>
    </row>
    <row r="454" spans="1:10" ht="46.5" customHeight="1">
      <c r="A454" s="40">
        <f t="shared" ref="A454:A461" si="72">A453+1</f>
        <v>428</v>
      </c>
      <c r="B454" s="41" t="s">
        <v>467</v>
      </c>
      <c r="C454" s="8">
        <f>[1]калькуляция!S1508</f>
        <v>203715.85249536001</v>
      </c>
      <c r="D454" s="8">
        <v>200000</v>
      </c>
      <c r="E454" s="55">
        <f t="shared" si="70"/>
        <v>203000</v>
      </c>
      <c r="F454" s="8">
        <v>3008000</v>
      </c>
      <c r="G454" s="8">
        <f t="shared" si="71"/>
        <v>6.7486702127659575</v>
      </c>
      <c r="H454" s="8"/>
      <c r="I454" s="8">
        <f t="shared" ref="I454:I471" si="73">E454*1.5</f>
        <v>304500</v>
      </c>
      <c r="J454" s="20"/>
    </row>
    <row r="455" spans="1:10" ht="46.5" customHeight="1">
      <c r="A455" s="40">
        <f t="shared" si="72"/>
        <v>429</v>
      </c>
      <c r="B455" s="42" t="s">
        <v>468</v>
      </c>
      <c r="C455" s="8">
        <f>[1]калькуляция!S1512</f>
        <v>1147119.9912960001</v>
      </c>
      <c r="D455" s="8">
        <v>1126000</v>
      </c>
      <c r="E455" s="55">
        <f t="shared" si="70"/>
        <v>1147000</v>
      </c>
      <c r="F455" s="8">
        <v>3008000</v>
      </c>
      <c r="G455" s="8">
        <f t="shared" si="71"/>
        <v>38.131648936170215</v>
      </c>
      <c r="H455" s="8"/>
      <c r="I455" s="8">
        <f t="shared" si="73"/>
        <v>1720500</v>
      </c>
      <c r="J455" s="20"/>
    </row>
    <row r="456" spans="1:10" ht="46.5" customHeight="1">
      <c r="A456" s="40">
        <f t="shared" si="72"/>
        <v>430</v>
      </c>
      <c r="B456" s="43" t="s">
        <v>469</v>
      </c>
      <c r="C456" s="8">
        <f>[1]калькуляция!S1516</f>
        <v>310734.05964799999</v>
      </c>
      <c r="D456" s="8">
        <v>305000</v>
      </c>
      <c r="E456" s="55">
        <f t="shared" si="70"/>
        <v>310000</v>
      </c>
      <c r="F456" s="8">
        <v>3008000</v>
      </c>
      <c r="G456" s="8">
        <f t="shared" si="71"/>
        <v>10.305851063829786</v>
      </c>
      <c r="H456" s="8"/>
      <c r="I456" s="8">
        <f t="shared" si="73"/>
        <v>465000</v>
      </c>
      <c r="J456" s="20"/>
    </row>
    <row r="457" spans="1:10" ht="46.5" customHeight="1">
      <c r="A457" s="40">
        <f t="shared" si="72"/>
        <v>431</v>
      </c>
      <c r="B457" s="43" t="s">
        <v>470</v>
      </c>
      <c r="C457" s="8">
        <f>[1]калькуляция!S1518</f>
        <v>700416.15929600003</v>
      </c>
      <c r="D457" s="8">
        <v>688000</v>
      </c>
      <c r="E457" s="55">
        <f t="shared" si="70"/>
        <v>700000</v>
      </c>
      <c r="F457" s="8">
        <v>3008000</v>
      </c>
      <c r="G457" s="8">
        <f>E457/F457%</f>
        <v>23.271276595744681</v>
      </c>
      <c r="H457" s="8"/>
      <c r="I457" s="8">
        <f>E457*1.5</f>
        <v>1050000</v>
      </c>
      <c r="J457" s="20"/>
    </row>
    <row r="458" spans="1:10" ht="50.25" customHeight="1">
      <c r="A458" s="40">
        <f>A457+1</f>
        <v>432</v>
      </c>
      <c r="B458" s="43" t="s">
        <v>471</v>
      </c>
      <c r="C458" s="8">
        <f>[1]калькуляция!S1520</f>
        <v>1016961.631296</v>
      </c>
      <c r="D458" s="8">
        <v>999000</v>
      </c>
      <c r="E458" s="55">
        <f t="shared" si="70"/>
        <v>1016000</v>
      </c>
      <c r="F458" s="8">
        <v>3008000</v>
      </c>
      <c r="G458" s="8">
        <f t="shared" si="71"/>
        <v>33.776595744680854</v>
      </c>
      <c r="H458" s="8"/>
      <c r="I458" s="8">
        <f t="shared" si="73"/>
        <v>1524000</v>
      </c>
      <c r="J458" s="20"/>
    </row>
    <row r="459" spans="1:10" ht="47.25" customHeight="1">
      <c r="A459" s="40">
        <f t="shared" si="72"/>
        <v>433</v>
      </c>
      <c r="B459" s="41" t="s">
        <v>472</v>
      </c>
      <c r="C459" s="8">
        <f>[1]калькуляция!S1506</f>
        <v>37999.309888080003</v>
      </c>
      <c r="D459" s="8">
        <v>37000</v>
      </c>
      <c r="E459" s="55">
        <f t="shared" si="70"/>
        <v>37000</v>
      </c>
      <c r="F459" s="8">
        <v>3008000</v>
      </c>
      <c r="G459" s="8">
        <f t="shared" si="71"/>
        <v>1.2300531914893618</v>
      </c>
      <c r="H459" s="8"/>
      <c r="I459" s="8">
        <f t="shared" si="73"/>
        <v>55500</v>
      </c>
      <c r="J459" s="20"/>
    </row>
    <row r="460" spans="1:10" ht="45.75" customHeight="1">
      <c r="A460" s="40">
        <f t="shared" si="72"/>
        <v>434</v>
      </c>
      <c r="B460" s="41" t="s">
        <v>473</v>
      </c>
      <c r="C460" s="8">
        <f>[1]калькуляция!S1510</f>
        <v>37073.35180674</v>
      </c>
      <c r="D460" s="8">
        <v>36000</v>
      </c>
      <c r="E460" s="55">
        <f t="shared" si="70"/>
        <v>37000</v>
      </c>
      <c r="F460" s="8">
        <v>3008000</v>
      </c>
      <c r="G460" s="8">
        <f t="shared" si="71"/>
        <v>1.2300531914893618</v>
      </c>
      <c r="H460" s="8"/>
      <c r="I460" s="8">
        <f t="shared" si="73"/>
        <v>55500</v>
      </c>
      <c r="J460" s="20"/>
    </row>
    <row r="461" spans="1:10" ht="50.25" customHeight="1">
      <c r="A461" s="40">
        <f t="shared" si="72"/>
        <v>435</v>
      </c>
      <c r="B461" s="43" t="s">
        <v>474</v>
      </c>
      <c r="C461" s="8">
        <f>[1]калькуляция!S1514</f>
        <v>111654.23533686</v>
      </c>
      <c r="D461" s="8">
        <v>109000</v>
      </c>
      <c r="E461" s="55">
        <f t="shared" si="70"/>
        <v>111000</v>
      </c>
      <c r="F461" s="8">
        <v>3008000</v>
      </c>
      <c r="G461" s="8">
        <f t="shared" si="71"/>
        <v>3.6901595744680851</v>
      </c>
      <c r="H461" s="8"/>
      <c r="I461" s="8">
        <f t="shared" si="73"/>
        <v>166500</v>
      </c>
      <c r="J461" s="20"/>
    </row>
    <row r="462" spans="1:10" ht="18" customHeight="1">
      <c r="A462" s="40">
        <f>A461+1</f>
        <v>436</v>
      </c>
      <c r="B462" s="62" t="s">
        <v>475</v>
      </c>
      <c r="C462" s="8">
        <f>[1]калькуляция!S1522</f>
        <v>17975.477245440004</v>
      </c>
      <c r="D462" s="8">
        <v>17000</v>
      </c>
      <c r="E462" s="55">
        <f t="shared" si="70"/>
        <v>17000</v>
      </c>
      <c r="F462" s="8">
        <v>3008001</v>
      </c>
      <c r="G462" s="8">
        <f t="shared" si="71"/>
        <v>0.56515938658265075</v>
      </c>
      <c r="H462" s="8"/>
      <c r="I462" s="8">
        <f t="shared" si="73"/>
        <v>25500</v>
      </c>
      <c r="J462" s="20"/>
    </row>
    <row r="463" spans="1:10" ht="18" customHeight="1">
      <c r="A463" s="40">
        <f t="shared" ref="A463:A471" si="74">A462+1</f>
        <v>437</v>
      </c>
      <c r="B463" s="62" t="s">
        <v>476</v>
      </c>
      <c r="C463" s="8">
        <f>[1]калькуляция!S1524</f>
        <v>19863.317245440005</v>
      </c>
      <c r="D463" s="8">
        <v>19000</v>
      </c>
      <c r="E463" s="55">
        <f t="shared" si="70"/>
        <v>19000</v>
      </c>
      <c r="F463" s="8">
        <v>3008002</v>
      </c>
      <c r="G463" s="8">
        <f t="shared" si="71"/>
        <v>0.63164851619114615</v>
      </c>
      <c r="H463" s="8"/>
      <c r="I463" s="8">
        <f t="shared" si="73"/>
        <v>28500</v>
      </c>
      <c r="J463" s="20"/>
    </row>
    <row r="464" spans="1:10" ht="18" customHeight="1">
      <c r="A464" s="40">
        <f t="shared" si="74"/>
        <v>438</v>
      </c>
      <c r="B464" s="43" t="s">
        <v>477</v>
      </c>
      <c r="C464" s="8">
        <f>[1]калькуляция!S1526</f>
        <v>37990.885690880008</v>
      </c>
      <c r="D464" s="8">
        <v>37000</v>
      </c>
      <c r="E464" s="55">
        <f t="shared" si="70"/>
        <v>37000</v>
      </c>
      <c r="F464" s="8">
        <v>3008003</v>
      </c>
      <c r="G464" s="8">
        <f t="shared" si="71"/>
        <v>1.230051964708812</v>
      </c>
      <c r="H464" s="8"/>
      <c r="I464" s="8">
        <f t="shared" si="73"/>
        <v>55500</v>
      </c>
      <c r="J464" s="20"/>
    </row>
    <row r="465" spans="1:10" ht="18" customHeight="1">
      <c r="A465" s="40">
        <f t="shared" si="74"/>
        <v>439</v>
      </c>
      <c r="B465" s="43" t="s">
        <v>478</v>
      </c>
      <c r="C465" s="8">
        <f>[1]калькуляция!S1528</f>
        <v>9868.7306227200006</v>
      </c>
      <c r="D465" s="8">
        <v>9000</v>
      </c>
      <c r="E465" s="55">
        <f t="shared" si="70"/>
        <v>9000</v>
      </c>
      <c r="F465" s="8">
        <v>3008004</v>
      </c>
      <c r="G465" s="8">
        <f t="shared" si="71"/>
        <v>0.29920172978493381</v>
      </c>
      <c r="H465" s="8"/>
      <c r="I465" s="8">
        <f t="shared" si="73"/>
        <v>13500</v>
      </c>
      <c r="J465" s="20"/>
    </row>
    <row r="466" spans="1:10" ht="18" customHeight="1">
      <c r="A466" s="40">
        <f t="shared" si="74"/>
        <v>440</v>
      </c>
      <c r="B466" s="43" t="s">
        <v>479</v>
      </c>
      <c r="C466" s="8">
        <f>[1]калькуляция!S1530</f>
        <v>21504.917245440003</v>
      </c>
      <c r="D466" s="8">
        <v>21000</v>
      </c>
      <c r="E466" s="55">
        <f t="shared" si="70"/>
        <v>21000</v>
      </c>
      <c r="F466" s="8">
        <v>3008005</v>
      </c>
      <c r="G466" s="8">
        <f t="shared" si="71"/>
        <v>0.69813713740502426</v>
      </c>
      <c r="H466" s="8"/>
      <c r="I466" s="8">
        <f t="shared" si="73"/>
        <v>31500</v>
      </c>
      <c r="J466" s="20"/>
    </row>
    <row r="467" spans="1:10" ht="18" customHeight="1">
      <c r="A467" s="40">
        <f t="shared" si="74"/>
        <v>441</v>
      </c>
      <c r="B467" s="43" t="s">
        <v>480</v>
      </c>
      <c r="C467" s="8">
        <f>[1]калькуляция!S1532</f>
        <v>19863.317245440005</v>
      </c>
      <c r="D467" s="8">
        <v>19000</v>
      </c>
      <c r="E467" s="55">
        <f t="shared" si="70"/>
        <v>19000</v>
      </c>
      <c r="F467" s="8">
        <v>3008006</v>
      </c>
      <c r="G467" s="8">
        <f t="shared" si="71"/>
        <v>0.63164767623468832</v>
      </c>
      <c r="H467" s="8"/>
      <c r="I467" s="8">
        <f t="shared" si="73"/>
        <v>28500</v>
      </c>
      <c r="J467" s="20"/>
    </row>
    <row r="468" spans="1:10" ht="18" customHeight="1">
      <c r="A468" s="40">
        <f t="shared" si="74"/>
        <v>442</v>
      </c>
      <c r="B468" s="43" t="s">
        <v>481</v>
      </c>
      <c r="C468" s="8">
        <f>[1]калькуляция!S1534</f>
        <v>13117.952445440003</v>
      </c>
      <c r="D468" s="8">
        <v>12000</v>
      </c>
      <c r="E468" s="55">
        <f t="shared" si="70"/>
        <v>13000</v>
      </c>
      <c r="F468" s="8">
        <v>3008007</v>
      </c>
      <c r="G468" s="8">
        <f t="shared" si="71"/>
        <v>0.43217984532615783</v>
      </c>
      <c r="H468" s="8"/>
      <c r="I468" s="8">
        <f t="shared" si="73"/>
        <v>19500</v>
      </c>
      <c r="J468" s="20"/>
    </row>
    <row r="469" spans="1:10" ht="18" customHeight="1">
      <c r="A469" s="40">
        <f t="shared" si="74"/>
        <v>443</v>
      </c>
      <c r="B469" s="43" t="s">
        <v>482</v>
      </c>
      <c r="C469" s="8">
        <f>[1]калькуляция!S1536</f>
        <v>38265.269913600001</v>
      </c>
      <c r="D469" s="8">
        <v>37000</v>
      </c>
      <c r="E469" s="55">
        <f t="shared" si="70"/>
        <v>38000</v>
      </c>
      <c r="F469" s="8">
        <v>3008008</v>
      </c>
      <c r="G469" s="8">
        <f t="shared" si="71"/>
        <v>1.2632945125145942</v>
      </c>
      <c r="H469" s="8"/>
      <c r="I469" s="8">
        <f t="shared" si="73"/>
        <v>57000</v>
      </c>
      <c r="J469" s="20"/>
    </row>
    <row r="470" spans="1:10" ht="30.75" customHeight="1">
      <c r="A470" s="40">
        <f t="shared" si="74"/>
        <v>444</v>
      </c>
      <c r="B470" s="43" t="s">
        <v>483</v>
      </c>
      <c r="C470" s="8">
        <f>[1]калькуляция!S1538</f>
        <v>12536.330622719999</v>
      </c>
      <c r="D470" s="8">
        <v>12000</v>
      </c>
      <c r="E470" s="55">
        <f t="shared" si="70"/>
        <v>12000</v>
      </c>
      <c r="F470" s="8">
        <v>3008009</v>
      </c>
      <c r="G470" s="8">
        <f t="shared" si="71"/>
        <v>0.39893497659082799</v>
      </c>
      <c r="H470" s="8"/>
      <c r="I470" s="8">
        <f t="shared" si="73"/>
        <v>18000</v>
      </c>
      <c r="J470" s="20"/>
    </row>
    <row r="471" spans="1:10" ht="33" customHeight="1">
      <c r="A471" s="40">
        <f t="shared" si="74"/>
        <v>445</v>
      </c>
      <c r="B471" s="43" t="s">
        <v>484</v>
      </c>
      <c r="C471" s="8">
        <f>[1]калькуляция!S1540</f>
        <v>33185.278060200006</v>
      </c>
      <c r="D471" s="8">
        <v>32000</v>
      </c>
      <c r="E471" s="55">
        <f t="shared" si="70"/>
        <v>33000</v>
      </c>
      <c r="F471" s="8">
        <v>3008010</v>
      </c>
      <c r="G471" s="8">
        <f t="shared" si="71"/>
        <v>1.0970708209081752</v>
      </c>
      <c r="H471" s="8"/>
      <c r="I471" s="8">
        <f t="shared" si="73"/>
        <v>49500</v>
      </c>
      <c r="J471" s="20"/>
    </row>
    <row r="472" spans="1:10" ht="20.25" customHeight="1">
      <c r="A472" s="73" t="s">
        <v>485</v>
      </c>
      <c r="B472" s="74"/>
      <c r="C472" s="33"/>
      <c r="D472" s="33"/>
      <c r="E472" s="57"/>
      <c r="F472" s="33"/>
      <c r="G472" s="33"/>
      <c r="H472" s="33"/>
      <c r="I472" s="33"/>
      <c r="J472" s="34"/>
    </row>
    <row r="473" spans="1:10" ht="20.25" customHeight="1">
      <c r="A473" s="8"/>
      <c r="B473" s="64" t="s">
        <v>486</v>
      </c>
      <c r="C473" s="8"/>
      <c r="D473" s="8"/>
      <c r="E473" s="55"/>
      <c r="F473" s="8"/>
      <c r="G473" s="8"/>
      <c r="H473" s="8"/>
      <c r="I473" s="8"/>
      <c r="J473" s="34"/>
    </row>
    <row r="474" spans="1:10" ht="19.5" customHeight="1">
      <c r="A474" s="44">
        <f>A471+1</f>
        <v>446</v>
      </c>
      <c r="B474" s="63" t="s">
        <v>487</v>
      </c>
      <c r="C474" s="45">
        <f>[1]койко!P17</f>
        <v>375345.57098500268</v>
      </c>
      <c r="D474" s="46">
        <v>368000</v>
      </c>
      <c r="E474" s="55">
        <f t="shared" ref="E474:E480" si="75">ROUNDDOWN(C474/1000,0)*1000</f>
        <v>375000</v>
      </c>
      <c r="F474" s="8">
        <v>3008010</v>
      </c>
      <c r="G474" s="8">
        <f t="shared" ref="G474:G480" si="76">E474/F474%</f>
        <v>12.466713873956536</v>
      </c>
      <c r="H474" s="8"/>
      <c r="I474" s="8">
        <f t="shared" ref="I474:I480" si="77">E474*1.5</f>
        <v>562500</v>
      </c>
      <c r="J474" s="34"/>
    </row>
    <row r="475" spans="1:10" ht="19.5" customHeight="1">
      <c r="A475" s="44">
        <f t="shared" ref="A475:A480" si="78">A474+1</f>
        <v>447</v>
      </c>
      <c r="B475" s="63" t="s">
        <v>488</v>
      </c>
      <c r="C475" s="45">
        <f>[1]койко!P18</f>
        <v>412880.12808350293</v>
      </c>
      <c r="D475" s="46">
        <v>405000</v>
      </c>
      <c r="E475" s="55">
        <f t="shared" si="75"/>
        <v>412000</v>
      </c>
      <c r="F475" s="8">
        <v>3008010</v>
      </c>
      <c r="G475" s="8">
        <f t="shared" si="76"/>
        <v>13.696762976186914</v>
      </c>
      <c r="H475" s="8"/>
      <c r="I475" s="8">
        <f t="shared" si="77"/>
        <v>618000</v>
      </c>
      <c r="J475" s="34"/>
    </row>
    <row r="476" spans="1:10" ht="19.5" customHeight="1">
      <c r="A476" s="44">
        <f t="shared" si="78"/>
        <v>448</v>
      </c>
      <c r="B476" s="63" t="s">
        <v>489</v>
      </c>
      <c r="C476" s="45">
        <f>[1]койко!P19</f>
        <v>450414.68518200313</v>
      </c>
      <c r="D476" s="46">
        <v>442000</v>
      </c>
      <c r="E476" s="55">
        <f t="shared" si="75"/>
        <v>450000</v>
      </c>
      <c r="F476" s="8">
        <v>3008010</v>
      </c>
      <c r="G476" s="8">
        <f t="shared" si="76"/>
        <v>14.960056648747845</v>
      </c>
      <c r="H476" s="8"/>
      <c r="I476" s="8">
        <f t="shared" si="77"/>
        <v>675000</v>
      </c>
      <c r="J476" s="34"/>
    </row>
    <row r="477" spans="1:10" ht="19.5" customHeight="1">
      <c r="A477" s="44">
        <f t="shared" si="78"/>
        <v>449</v>
      </c>
      <c r="B477" s="63" t="s">
        <v>490</v>
      </c>
      <c r="C477" s="45">
        <f>[1]койко!P20</f>
        <v>450414.68518200313</v>
      </c>
      <c r="D477" s="46">
        <v>442000</v>
      </c>
      <c r="E477" s="55">
        <f t="shared" si="75"/>
        <v>450000</v>
      </c>
      <c r="F477" s="8">
        <v>3008010</v>
      </c>
      <c r="G477" s="8">
        <f t="shared" si="76"/>
        <v>14.960056648747845</v>
      </c>
      <c r="H477" s="8"/>
      <c r="I477" s="8">
        <f t="shared" si="77"/>
        <v>675000</v>
      </c>
      <c r="J477" s="34"/>
    </row>
    <row r="478" spans="1:10" ht="19.5" customHeight="1">
      <c r="A478" s="44">
        <f t="shared" si="78"/>
        <v>450</v>
      </c>
      <c r="B478" s="63" t="s">
        <v>491</v>
      </c>
      <c r="C478" s="9">
        <f>[1]койко!P21</f>
        <v>487949.2422805035</v>
      </c>
      <c r="D478" s="47">
        <v>479000</v>
      </c>
      <c r="E478" s="55">
        <f t="shared" si="75"/>
        <v>487000</v>
      </c>
      <c r="F478" s="8">
        <v>3008011</v>
      </c>
      <c r="G478" s="8">
        <f t="shared" si="76"/>
        <v>16.190100368648917</v>
      </c>
      <c r="H478" s="8"/>
      <c r="I478" s="8">
        <f t="shared" si="77"/>
        <v>730500</v>
      </c>
      <c r="J478" s="8">
        <f>I478*1.5</f>
        <v>1095750</v>
      </c>
    </row>
    <row r="479" spans="1:10" ht="19.5" customHeight="1">
      <c r="A479" s="44">
        <f t="shared" si="78"/>
        <v>451</v>
      </c>
      <c r="B479" s="63" t="s">
        <v>492</v>
      </c>
      <c r="C479" s="9">
        <f>[1]койко!P22</f>
        <v>487949.2422805035</v>
      </c>
      <c r="D479" s="9">
        <v>479000</v>
      </c>
      <c r="E479" s="55">
        <f t="shared" si="75"/>
        <v>487000</v>
      </c>
      <c r="F479" s="8">
        <v>3008012</v>
      </c>
      <c r="G479" s="8">
        <f t="shared" si="76"/>
        <v>16.190094986323192</v>
      </c>
      <c r="H479" s="8"/>
      <c r="I479" s="8">
        <f t="shared" si="77"/>
        <v>730500</v>
      </c>
      <c r="J479" s="8">
        <f>I479*1.5</f>
        <v>1095750</v>
      </c>
    </row>
    <row r="480" spans="1:10" ht="19.5" customHeight="1">
      <c r="A480" s="44">
        <f t="shared" si="78"/>
        <v>452</v>
      </c>
      <c r="B480" s="63" t="s">
        <v>493</v>
      </c>
      <c r="C480" s="9">
        <f>[1]койко!P23</f>
        <v>525483.7993790037</v>
      </c>
      <c r="D480" s="9">
        <v>516000</v>
      </c>
      <c r="E480" s="55">
        <f t="shared" si="75"/>
        <v>525000</v>
      </c>
      <c r="F480" s="8">
        <v>3008013</v>
      </c>
      <c r="G480" s="8">
        <f t="shared" si="76"/>
        <v>17.453382016633572</v>
      </c>
      <c r="H480" s="8"/>
      <c r="I480" s="8">
        <f t="shared" si="77"/>
        <v>787500</v>
      </c>
      <c r="J480" s="8">
        <f>I480*1.5</f>
        <v>1181250</v>
      </c>
    </row>
    <row r="481" spans="1:10" ht="19.5" customHeight="1">
      <c r="A481" s="44"/>
      <c r="B481" s="64" t="s">
        <v>494</v>
      </c>
      <c r="C481" s="9"/>
      <c r="D481" s="9"/>
      <c r="E481" s="55"/>
      <c r="F481" s="8"/>
      <c r="G481" s="8"/>
      <c r="H481" s="8"/>
      <c r="I481" s="8"/>
      <c r="J481" s="8"/>
    </row>
    <row r="482" spans="1:10" ht="19.5" customHeight="1">
      <c r="A482" s="44">
        <f>A480+1</f>
        <v>453</v>
      </c>
      <c r="B482" s="63" t="s">
        <v>487</v>
      </c>
      <c r="C482" s="9">
        <f>[1]койко!P25</f>
        <v>478173.84133688745</v>
      </c>
      <c r="D482" s="9">
        <v>469000</v>
      </c>
      <c r="E482" s="55">
        <f t="shared" ref="E482:E488" si="79">ROUNDDOWN(C482/1000,0)*1000</f>
        <v>478000</v>
      </c>
      <c r="F482" s="8">
        <v>3008013</v>
      </c>
      <c r="G482" s="8">
        <f t="shared" ref="G482:G488" si="80">E482/F482%</f>
        <v>15.890888769430184</v>
      </c>
      <c r="H482" s="8"/>
      <c r="I482" s="8">
        <f t="shared" ref="I482:I488" si="81">E482*1.5</f>
        <v>717000</v>
      </c>
      <c r="J482" s="8"/>
    </row>
    <row r="483" spans="1:10" ht="19.5" customHeight="1">
      <c r="A483" s="44">
        <f>A482+1</f>
        <v>454</v>
      </c>
      <c r="B483" s="63" t="s">
        <v>488</v>
      </c>
      <c r="C483" s="9">
        <f>[1]койко!P26</f>
        <v>525991.22547057632</v>
      </c>
      <c r="D483" s="9">
        <v>516000</v>
      </c>
      <c r="E483" s="55">
        <f t="shared" si="79"/>
        <v>525000</v>
      </c>
      <c r="F483" s="8">
        <v>3008013</v>
      </c>
      <c r="G483" s="8">
        <f t="shared" si="80"/>
        <v>17.453382016633572</v>
      </c>
      <c r="H483" s="8"/>
      <c r="I483" s="8">
        <f t="shared" si="81"/>
        <v>787500</v>
      </c>
      <c r="J483" s="8"/>
    </row>
    <row r="484" spans="1:10" ht="19.5" customHeight="1">
      <c r="A484" s="44">
        <f>A482+1</f>
        <v>454</v>
      </c>
      <c r="B484" s="63" t="s">
        <v>489</v>
      </c>
      <c r="C484" s="9">
        <f>[1]койко!P27</f>
        <v>573808.60960426496</v>
      </c>
      <c r="D484" s="9">
        <v>563000</v>
      </c>
      <c r="E484" s="55">
        <f t="shared" si="79"/>
        <v>573000</v>
      </c>
      <c r="F484" s="8">
        <v>3008013</v>
      </c>
      <c r="G484" s="8">
        <f t="shared" si="80"/>
        <v>19.049119801011496</v>
      </c>
      <c r="H484" s="8"/>
      <c r="I484" s="8">
        <f t="shared" si="81"/>
        <v>859500</v>
      </c>
      <c r="J484" s="8"/>
    </row>
    <row r="485" spans="1:10" ht="19.5" customHeight="1">
      <c r="A485" s="44">
        <f>A483+1</f>
        <v>455</v>
      </c>
      <c r="B485" s="63" t="s">
        <v>490</v>
      </c>
      <c r="C485" s="9">
        <f>[1]койко!P28</f>
        <v>573808.60960426496</v>
      </c>
      <c r="D485" s="9">
        <v>563000</v>
      </c>
      <c r="E485" s="55">
        <f t="shared" si="79"/>
        <v>573000</v>
      </c>
      <c r="F485" s="8">
        <v>3008013</v>
      </c>
      <c r="G485" s="8">
        <f t="shared" si="80"/>
        <v>19.049119801011496</v>
      </c>
      <c r="H485" s="8"/>
      <c r="I485" s="8">
        <f t="shared" si="81"/>
        <v>859500</v>
      </c>
      <c r="J485" s="8"/>
    </row>
    <row r="486" spans="1:10" ht="19.5" customHeight="1">
      <c r="A486" s="44">
        <f>A484+1</f>
        <v>455</v>
      </c>
      <c r="B486" s="63" t="s">
        <v>491</v>
      </c>
      <c r="C486" s="9">
        <f>[1]койко!P29</f>
        <v>621625.99373795383</v>
      </c>
      <c r="D486" s="9">
        <v>610000</v>
      </c>
      <c r="E486" s="55">
        <f t="shared" si="79"/>
        <v>621000</v>
      </c>
      <c r="F486" s="8">
        <v>3008013</v>
      </c>
      <c r="G486" s="8">
        <f t="shared" si="80"/>
        <v>20.644857585389424</v>
      </c>
      <c r="H486" s="8"/>
      <c r="I486" s="8">
        <f t="shared" si="81"/>
        <v>931500</v>
      </c>
      <c r="J486" s="8"/>
    </row>
    <row r="487" spans="1:10" ht="19.5" customHeight="1">
      <c r="A487" s="44">
        <f>A485+1</f>
        <v>456</v>
      </c>
      <c r="B487" s="63" t="s">
        <v>492</v>
      </c>
      <c r="C487" s="9">
        <f>[1]койко!P30</f>
        <v>621625.99373795383</v>
      </c>
      <c r="D487" s="9">
        <v>610000</v>
      </c>
      <c r="E487" s="55">
        <f t="shared" si="79"/>
        <v>621000</v>
      </c>
      <c r="F487" s="8">
        <v>3008013</v>
      </c>
      <c r="G487" s="8">
        <f t="shared" si="80"/>
        <v>20.644857585389424</v>
      </c>
      <c r="H487" s="8"/>
      <c r="I487" s="8">
        <f t="shared" si="81"/>
        <v>931500</v>
      </c>
      <c r="J487" s="8"/>
    </row>
    <row r="488" spans="1:10" ht="19.5" customHeight="1">
      <c r="A488" s="44">
        <f>A486+1</f>
        <v>456</v>
      </c>
      <c r="B488" s="63" t="s">
        <v>493</v>
      </c>
      <c r="C488" s="9">
        <f>[1]койко!P31</f>
        <v>676071.53012779739</v>
      </c>
      <c r="D488" s="9">
        <v>664000</v>
      </c>
      <c r="E488" s="55">
        <f t="shared" si="79"/>
        <v>676000</v>
      </c>
      <c r="F488" s="8">
        <v>3008013</v>
      </c>
      <c r="G488" s="8">
        <f t="shared" si="80"/>
        <v>22.473307129989131</v>
      </c>
      <c r="H488" s="8"/>
      <c r="I488" s="8">
        <f t="shared" si="81"/>
        <v>1014000</v>
      </c>
      <c r="J488" s="8"/>
    </row>
    <row r="489" spans="1:10" ht="19.5" customHeight="1">
      <c r="A489" s="44"/>
      <c r="B489" s="64" t="s">
        <v>495</v>
      </c>
      <c r="C489" s="9"/>
      <c r="D489" s="9"/>
      <c r="E489" s="55"/>
      <c r="F489" s="8"/>
      <c r="G489" s="8"/>
      <c r="H489" s="8"/>
      <c r="I489" s="8"/>
      <c r="J489" s="20"/>
    </row>
    <row r="490" spans="1:10" ht="20.25" customHeight="1">
      <c r="A490" s="48">
        <f>A487+1</f>
        <v>457</v>
      </c>
      <c r="B490" s="65" t="s">
        <v>496</v>
      </c>
      <c r="C490" s="9">
        <f>[1]койко!P33</f>
        <v>1284492.97341687</v>
      </c>
      <c r="D490" s="9">
        <v>1261000</v>
      </c>
      <c r="E490" s="55">
        <f>ROUNDDOWN(C490/1000,0)*1000</f>
        <v>1284000</v>
      </c>
      <c r="F490" s="8">
        <v>3008014</v>
      </c>
      <c r="G490" s="8">
        <f>E490/F490%</f>
        <v>42.685971541355862</v>
      </c>
      <c r="H490" s="8"/>
      <c r="I490" s="8">
        <f>E490*1.5</f>
        <v>1926000</v>
      </c>
      <c r="J490" s="20">
        <f>I490*1.5</f>
        <v>2889000</v>
      </c>
    </row>
    <row r="491" spans="1:10" ht="20.25" customHeight="1">
      <c r="A491" s="48">
        <f>A490+1</f>
        <v>458</v>
      </c>
      <c r="B491" s="65" t="s">
        <v>497</v>
      </c>
      <c r="C491" s="9">
        <f>[1]койко!P34</f>
        <v>1230315.3131251649</v>
      </c>
      <c r="D491" s="9">
        <v>1208000</v>
      </c>
      <c r="E491" s="55">
        <f>ROUNDDOWN(C491/1000,0)*1000</f>
        <v>1230000</v>
      </c>
      <c r="F491" s="8">
        <v>3008015</v>
      </c>
      <c r="G491" s="8">
        <f>E491/F491%</f>
        <v>40.890753536800844</v>
      </c>
      <c r="H491" s="8"/>
      <c r="I491" s="8">
        <f>E491*1.5</f>
        <v>1845000</v>
      </c>
      <c r="J491" s="32"/>
    </row>
    <row r="492" spans="1:10" ht="27.75" customHeight="1">
      <c r="A492" s="8">
        <f>A491+1</f>
        <v>459</v>
      </c>
      <c r="B492" s="65" t="s">
        <v>498</v>
      </c>
      <c r="C492" s="8">
        <f>[1]койко!P35</f>
        <v>259948.56154795055</v>
      </c>
      <c r="D492" s="8">
        <v>255000</v>
      </c>
      <c r="E492" s="55">
        <f>ROUNDDOWN(C492/1000,0)*1000</f>
        <v>259000</v>
      </c>
      <c r="F492" s="8">
        <v>3008016</v>
      </c>
      <c r="G492" s="8">
        <f>E492/F492%</f>
        <v>8.6103265408162724</v>
      </c>
      <c r="H492" s="8"/>
      <c r="I492" s="8">
        <f>E492*1.5</f>
        <v>388500</v>
      </c>
      <c r="J492" s="32"/>
    </row>
    <row r="493" spans="1:10" ht="27.75" customHeight="1">
      <c r="A493" s="32"/>
      <c r="B493" s="49"/>
      <c r="C493" s="32"/>
      <c r="D493" s="32"/>
      <c r="E493" s="58"/>
      <c r="F493" s="32"/>
      <c r="G493" s="32"/>
      <c r="H493" s="32"/>
      <c r="I493" s="32"/>
      <c r="J493" s="32"/>
    </row>
    <row r="494" spans="1:10" ht="27.75" customHeight="1">
      <c r="A494" s="32"/>
      <c r="B494" s="49"/>
      <c r="C494" s="32"/>
      <c r="D494" s="32"/>
      <c r="E494" s="58"/>
      <c r="F494" s="32"/>
      <c r="G494" s="32"/>
      <c r="H494" s="32"/>
      <c r="I494" s="32"/>
      <c r="J494" s="32"/>
    </row>
    <row r="495" spans="1:10" ht="27.75" customHeight="1">
      <c r="A495" s="32"/>
      <c r="B495" s="49"/>
      <c r="C495" s="32"/>
      <c r="D495" s="32"/>
      <c r="E495" s="58"/>
      <c r="F495" s="32"/>
      <c r="G495" s="32"/>
      <c r="H495" s="32"/>
      <c r="I495" s="32"/>
      <c r="J495" s="32"/>
    </row>
    <row r="496" spans="1:10">
      <c r="A496" s="75" t="s">
        <v>499</v>
      </c>
      <c r="B496" s="75"/>
    </row>
    <row r="497" spans="1:10" ht="15.75" customHeight="1">
      <c r="A497" s="70" t="s">
        <v>500</v>
      </c>
      <c r="B497" s="70"/>
      <c r="C497" s="70"/>
      <c r="D497" s="70"/>
      <c r="E497" s="70"/>
      <c r="F497" s="70"/>
      <c r="G497" s="70"/>
      <c r="H497" s="70"/>
      <c r="I497" s="70"/>
      <c r="J497" s="70"/>
    </row>
    <row r="498" spans="1:10" ht="28.5" customHeigh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</row>
    <row r="499" spans="1:10" ht="12.75" customHeight="1">
      <c r="A499" s="70" t="s">
        <v>501</v>
      </c>
      <c r="B499" s="70"/>
      <c r="C499" s="70"/>
      <c r="D499" s="70"/>
      <c r="E499" s="70"/>
      <c r="F499" s="70"/>
      <c r="G499" s="70"/>
      <c r="H499" s="70"/>
      <c r="I499" s="70"/>
      <c r="J499" s="70"/>
    </row>
    <row r="500" spans="1:10" ht="33" customHeigh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</row>
    <row r="501" spans="1:10" ht="80.25" customHeight="1">
      <c r="A501" s="70" t="s">
        <v>502</v>
      </c>
      <c r="B501" s="70"/>
      <c r="C501" s="70"/>
      <c r="D501" s="70"/>
      <c r="E501" s="70"/>
      <c r="F501" s="70"/>
      <c r="G501" s="70"/>
      <c r="H501" s="70"/>
      <c r="I501" s="70"/>
      <c r="J501" s="70"/>
    </row>
    <row r="502" spans="1:10" ht="60" customHeight="1">
      <c r="A502" s="71" t="s">
        <v>503</v>
      </c>
      <c r="B502" s="71"/>
      <c r="C502" s="71"/>
      <c r="D502" s="71"/>
      <c r="E502" s="71"/>
      <c r="F502" s="71"/>
      <c r="G502" s="71"/>
      <c r="H502" s="71"/>
      <c r="I502" s="71"/>
      <c r="J502" s="50"/>
    </row>
    <row r="503" spans="1:10" ht="37.5" customHeight="1">
      <c r="A503" s="72" t="s">
        <v>504</v>
      </c>
      <c r="B503" s="72"/>
      <c r="C503" s="72"/>
      <c r="D503" s="72"/>
      <c r="E503" s="72"/>
      <c r="F503" s="72"/>
      <c r="G503" s="72"/>
      <c r="H503" s="72"/>
      <c r="I503" s="72"/>
      <c r="J503" s="72"/>
    </row>
  </sheetData>
  <autoFilter ref="A43:WVR492" xr:uid="{00000000-0001-0000-0000-000000000000}"/>
  <mergeCells count="29">
    <mergeCell ref="B1:J1"/>
    <mergeCell ref="B2:J2"/>
    <mergeCell ref="B3:J3"/>
    <mergeCell ref="A5:J5"/>
    <mergeCell ref="A6:A7"/>
    <mergeCell ref="B6:B7"/>
    <mergeCell ref="C6:J6"/>
    <mergeCell ref="A402:I402"/>
    <mergeCell ref="A8:B8"/>
    <mergeCell ref="A29:B29"/>
    <mergeCell ref="A33:B33"/>
    <mergeCell ref="A39:B39"/>
    <mergeCell ref="A177:B177"/>
    <mergeCell ref="A191:J191"/>
    <mergeCell ref="A220:B220"/>
    <mergeCell ref="A272:B272"/>
    <mergeCell ref="A283:B283"/>
    <mergeCell ref="A325:B325"/>
    <mergeCell ref="A387:B387"/>
    <mergeCell ref="A499:J500"/>
    <mergeCell ref="A501:J501"/>
    <mergeCell ref="A502:I502"/>
    <mergeCell ref="A503:J503"/>
    <mergeCell ref="A411:I411"/>
    <mergeCell ref="A428:I428"/>
    <mergeCell ref="A452:I452"/>
    <mergeCell ref="A472:B472"/>
    <mergeCell ref="A496:B496"/>
    <mergeCell ref="A497:J49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2025-11-06T11:50:04Z</dcterms:modified>
</cp:coreProperties>
</file>